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mc:AlternateContent xmlns:mc="http://schemas.openxmlformats.org/markup-compatibility/2006">
    <mc:Choice Requires="x15">
      <x15ac:absPath xmlns:x15ac="http://schemas.microsoft.com/office/spreadsheetml/2010/11/ac" url="\\66okfile1\data\共通\評価(行政管理課関係)\施策評価\R元施策評価  (R02年7月実施)\"/>
    </mc:Choice>
  </mc:AlternateContent>
  <bookViews>
    <workbookView xWindow="900" yWindow="1590" windowWidth="12225" windowHeight="5445" tabRatio="585"/>
  </bookViews>
  <sheets>
    <sheet name="施策評価表" sheetId="16" r:id="rId1"/>
    <sheet name=" コード表" sheetId="17" r:id="rId2"/>
    <sheet name="データ" sheetId="14" state="hidden" r:id="rId3"/>
    <sheet name="LIST2" sheetId="13" state="hidden" r:id="rId4"/>
    <sheet name="LIST1" sheetId="7" state="hidden" r:id="rId5"/>
  </sheets>
  <externalReferences>
    <externalReference r:id="rId6"/>
  </externalReferences>
  <definedNames>
    <definedName name="_xlnm._FilterDatabase" localSheetId="1" hidden="1">' コード表'!$A$1:$AD$5</definedName>
    <definedName name="AS2DocOpenMode" hidden="1">"AS2DocumentEdit"</definedName>
    <definedName name="_xlnm.Print_Area" localSheetId="1">' コード表'!$A$1:$BB$32</definedName>
    <definedName name="_xlnm.Print_Area" localSheetId="0">施策評価表!$A$1:$AI$97</definedName>
    <definedName name="_xlnm.Print_Titles" localSheetId="1">' コード表'!$A:$C,' コード表'!$1:$1</definedName>
    <definedName name="_xlnm.Print_Titles" localSheetId="0">施策評価表!$52:$57</definedName>
    <definedName name="施策項目名">LIST1!$A$3:$A$56</definedName>
    <definedName name="施策名">'[1]#REF'!$A$2:$A$4</definedName>
    <definedName name="部局名">LIST2!$A$2:$A$74</definedName>
  </definedNames>
  <calcPr calcId="152511"/>
</workbook>
</file>

<file path=xl/calcChain.xml><?xml version="1.0" encoding="utf-8"?>
<calcChain xmlns="http://schemas.openxmlformats.org/spreadsheetml/2006/main">
  <c r="Y57" i="16" l="1"/>
  <c r="AB30" i="16" l="1"/>
  <c r="U30" i="16"/>
  <c r="N30" i="16"/>
  <c r="G30" i="16"/>
  <c r="AB29" i="16"/>
  <c r="U29" i="16"/>
  <c r="N29" i="16"/>
  <c r="G29" i="16"/>
  <c r="BB4" i="17" l="1"/>
  <c r="F58" i="16" l="1"/>
  <c r="BB29" i="17"/>
  <c r="BB19" i="17"/>
  <c r="BB8" i="17"/>
  <c r="BB5" i="17"/>
  <c r="BB33" i="17"/>
  <c r="BB3" i="17"/>
  <c r="BB2" i="17"/>
  <c r="R117" i="16" l="1"/>
  <c r="R116" i="16"/>
  <c r="R115" i="16"/>
  <c r="R114" i="16"/>
  <c r="P114" i="16"/>
  <c r="K114" i="16"/>
  <c r="R113" i="16"/>
  <c r="R112" i="16"/>
  <c r="R111" i="16"/>
  <c r="R110" i="16"/>
  <c r="P110" i="16"/>
  <c r="K110" i="16"/>
  <c r="R109" i="16"/>
  <c r="R108" i="16"/>
  <c r="R107" i="16"/>
  <c r="R106" i="16"/>
  <c r="P106" i="16"/>
  <c r="K106" i="16"/>
  <c r="R105" i="16"/>
  <c r="R104" i="16"/>
  <c r="R103" i="16"/>
  <c r="R102" i="16"/>
  <c r="P102" i="16"/>
  <c r="K102" i="16"/>
  <c r="R101" i="16"/>
  <c r="R100" i="16"/>
  <c r="R99" i="16"/>
  <c r="R98" i="16"/>
  <c r="P98" i="16"/>
  <c r="K98" i="16"/>
  <c r="R97" i="16"/>
  <c r="R96" i="16"/>
  <c r="R95" i="16"/>
  <c r="R94" i="16"/>
  <c r="P94" i="16"/>
  <c r="K94" i="16"/>
  <c r="R93" i="16"/>
  <c r="R92" i="16"/>
  <c r="R91" i="16"/>
  <c r="R90" i="16"/>
  <c r="P90" i="16"/>
  <c r="K90" i="16"/>
  <c r="R89" i="16"/>
  <c r="R88" i="16"/>
  <c r="R87" i="16"/>
  <c r="R86" i="16"/>
  <c r="P86" i="16"/>
  <c r="K86" i="16"/>
  <c r="R85" i="16"/>
  <c r="R84" i="16"/>
  <c r="R83" i="16"/>
  <c r="R82" i="16"/>
  <c r="P82" i="16"/>
  <c r="K82" i="16"/>
  <c r="R81" i="16"/>
  <c r="R80" i="16"/>
  <c r="R79" i="16"/>
  <c r="R78" i="16"/>
  <c r="P78" i="16"/>
  <c r="K78" i="16"/>
  <c r="R77" i="16"/>
  <c r="R76" i="16"/>
  <c r="R75" i="16"/>
  <c r="R74" i="16"/>
  <c r="P74" i="16"/>
  <c r="K74" i="16"/>
  <c r="R73" i="16"/>
  <c r="R72" i="16"/>
  <c r="R71" i="16"/>
  <c r="R70" i="16"/>
  <c r="P70" i="16"/>
  <c r="K70" i="16"/>
  <c r="R69" i="16"/>
  <c r="R68" i="16"/>
  <c r="R67" i="16"/>
  <c r="R66" i="16"/>
  <c r="P66" i="16"/>
  <c r="K66" i="16"/>
  <c r="R65" i="16"/>
  <c r="R64" i="16"/>
  <c r="R63" i="16"/>
  <c r="R62" i="16"/>
  <c r="P62" i="16"/>
  <c r="K62" i="16"/>
  <c r="R61" i="16"/>
  <c r="R60" i="16"/>
  <c r="R59" i="16"/>
  <c r="R58" i="16"/>
  <c r="K58" i="16"/>
  <c r="P58" i="16"/>
  <c r="Z17" i="16" l="1"/>
  <c r="G8" i="16"/>
  <c r="Z20" i="16" l="1"/>
  <c r="Z23" i="16" l="1"/>
  <c r="R257" i="16" l="1"/>
  <c r="R256" i="16"/>
  <c r="R255" i="16"/>
  <c r="R254" i="16"/>
  <c r="R253" i="16"/>
  <c r="R252" i="16"/>
  <c r="R251" i="16"/>
  <c r="R250" i="16"/>
  <c r="R249" i="16"/>
  <c r="R248" i="16"/>
  <c r="R247" i="16"/>
  <c r="R246" i="16"/>
  <c r="R245" i="16"/>
  <c r="R244" i="16"/>
  <c r="R243" i="16"/>
  <c r="R242" i="16"/>
  <c r="R241" i="16"/>
  <c r="R240" i="16"/>
  <c r="R239" i="16"/>
  <c r="R238" i="16"/>
  <c r="R237" i="16"/>
  <c r="R236" i="16"/>
  <c r="R235" i="16"/>
  <c r="R234" i="16"/>
  <c r="R233" i="16"/>
  <c r="R232" i="16"/>
  <c r="R231" i="16"/>
  <c r="R230" i="16"/>
  <c r="R229" i="16"/>
  <c r="R228" i="16"/>
  <c r="R227" i="16"/>
  <c r="R226" i="16"/>
  <c r="R225" i="16"/>
  <c r="R224" i="16"/>
  <c r="R223" i="16"/>
  <c r="R222" i="16"/>
  <c r="R221" i="16"/>
  <c r="R220" i="16"/>
  <c r="R219" i="16"/>
  <c r="R218" i="16"/>
  <c r="R217" i="16"/>
  <c r="R216" i="16"/>
  <c r="R215" i="16"/>
  <c r="R214" i="16"/>
  <c r="R213" i="16"/>
  <c r="R212" i="16"/>
  <c r="R211" i="16"/>
  <c r="R210" i="16"/>
  <c r="R209" i="16"/>
  <c r="R208" i="16"/>
  <c r="R207" i="16"/>
  <c r="R206" i="16"/>
  <c r="R205" i="16"/>
  <c r="R204" i="16"/>
  <c r="R203" i="16"/>
  <c r="R202" i="16"/>
  <c r="R201" i="16"/>
  <c r="R200" i="16"/>
  <c r="R199" i="16"/>
  <c r="R198" i="16"/>
  <c r="R197" i="16"/>
  <c r="R196" i="16"/>
  <c r="R195" i="16"/>
  <c r="R194" i="16"/>
  <c r="R193" i="16"/>
  <c r="R192" i="16"/>
  <c r="R191" i="16"/>
  <c r="R190" i="16"/>
  <c r="R189" i="16"/>
  <c r="R188" i="16"/>
  <c r="R187" i="16"/>
  <c r="R186" i="16"/>
  <c r="R185" i="16"/>
  <c r="R184" i="16"/>
  <c r="R183" i="16"/>
  <c r="R182" i="16"/>
  <c r="R181" i="16"/>
  <c r="R180" i="16"/>
  <c r="R179" i="16"/>
  <c r="R178" i="16"/>
  <c r="R177" i="16"/>
  <c r="R176" i="16"/>
  <c r="R175" i="16"/>
  <c r="R174" i="16"/>
  <c r="R173" i="16"/>
  <c r="R172" i="16"/>
  <c r="R171" i="16"/>
  <c r="R170" i="16"/>
  <c r="R169" i="16"/>
  <c r="R168" i="16"/>
  <c r="R167" i="16"/>
  <c r="R166" i="16"/>
  <c r="R165" i="16"/>
  <c r="R164" i="16"/>
  <c r="R163" i="16"/>
  <c r="R162" i="16"/>
  <c r="R161" i="16"/>
  <c r="R160" i="16"/>
  <c r="R159" i="16"/>
  <c r="R158" i="16"/>
  <c r="R157" i="16"/>
  <c r="R156" i="16"/>
  <c r="R155" i="16"/>
  <c r="R154" i="16"/>
  <c r="R153" i="16"/>
  <c r="R152" i="16"/>
  <c r="R151" i="16"/>
  <c r="R150" i="16"/>
  <c r="R149" i="16"/>
  <c r="R148" i="16"/>
  <c r="R147" i="16"/>
  <c r="R146" i="16"/>
  <c r="R145" i="16"/>
  <c r="R144" i="16"/>
  <c r="R143" i="16"/>
  <c r="R142" i="16"/>
  <c r="R141" i="16"/>
  <c r="R140" i="16"/>
  <c r="R139" i="16"/>
  <c r="R138" i="16"/>
  <c r="R137" i="16"/>
  <c r="R136" i="16"/>
  <c r="R135" i="16"/>
  <c r="R134" i="16"/>
  <c r="R133" i="16"/>
  <c r="R132" i="16"/>
  <c r="R131" i="16"/>
  <c r="R130" i="16"/>
  <c r="R129" i="16"/>
  <c r="R128" i="16"/>
  <c r="R127" i="16"/>
  <c r="R126" i="16"/>
  <c r="R125" i="16"/>
  <c r="R124" i="16"/>
  <c r="R123" i="16"/>
  <c r="R122" i="16"/>
  <c r="R121" i="16"/>
  <c r="R120" i="16"/>
  <c r="R119" i="16"/>
  <c r="R118" i="16"/>
  <c r="Y56" i="16"/>
  <c r="Y55" i="16"/>
  <c r="Y54" i="16"/>
  <c r="U56" i="16"/>
  <c r="U55" i="16"/>
  <c r="U54" i="16"/>
  <c r="BB9" i="17"/>
  <c r="BB10" i="17"/>
  <c r="BB11" i="17"/>
  <c r="BB12" i="17"/>
  <c r="BB13" i="17"/>
  <c r="BB14" i="17"/>
  <c r="BB15" i="17"/>
  <c r="BB16" i="17"/>
  <c r="BB17" i="17"/>
  <c r="BB18" i="17"/>
  <c r="BB20" i="17"/>
  <c r="BB21" i="17"/>
  <c r="BB22" i="17"/>
  <c r="BB23" i="17"/>
  <c r="BB24" i="17"/>
  <c r="BB25" i="17"/>
  <c r="BB26" i="17"/>
  <c r="BB27" i="17"/>
  <c r="BB28" i="17"/>
  <c r="BB30" i="17"/>
  <c r="BB31" i="17"/>
  <c r="BB32" i="17"/>
  <c r="BB6" i="17"/>
  <c r="BB7" i="17"/>
  <c r="B1" i="7"/>
  <c r="C1" i="7" s="1"/>
  <c r="D1" i="7" s="1"/>
  <c r="E1" i="7" s="1"/>
  <c r="F1" i="7" s="1"/>
  <c r="G1" i="7" s="1"/>
  <c r="B1" i="14"/>
  <c r="B2" i="14"/>
  <c r="B3" i="14"/>
  <c r="B5" i="14"/>
  <c r="B6" i="14"/>
  <c r="B7" i="14"/>
  <c r="B8" i="14"/>
  <c r="B9" i="14"/>
  <c r="B10" i="14"/>
  <c r="B11" i="14"/>
  <c r="B12" i="14"/>
  <c r="B13" i="14"/>
  <c r="B15" i="14"/>
  <c r="B16" i="14"/>
  <c r="B17" i="14"/>
  <c r="B18" i="14"/>
  <c r="B19" i="14"/>
  <c r="B20" i="14"/>
  <c r="B22" i="14"/>
  <c r="B23" i="14"/>
  <c r="B24" i="14"/>
  <c r="B25" i="14"/>
  <c r="B26" i="14"/>
  <c r="B27" i="14"/>
  <c r="B28" i="14"/>
  <c r="B29" i="14"/>
  <c r="B30" i="14"/>
  <c r="B31" i="14"/>
  <c r="B33" i="14"/>
  <c r="B34" i="14"/>
  <c r="B35" i="14"/>
  <c r="B36" i="14"/>
  <c r="B37" i="14"/>
  <c r="B38" i="14"/>
  <c r="B39"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76" i="14"/>
  <c r="B77" i="14"/>
  <c r="B78" i="14"/>
  <c r="B79" i="14"/>
  <c r="B80" i="14"/>
  <c r="B81" i="14"/>
  <c r="B82" i="14"/>
  <c r="B83" i="14"/>
  <c r="B84" i="14"/>
  <c r="B85" i="14"/>
  <c r="B86" i="14"/>
  <c r="B87" i="14"/>
  <c r="B88" i="14"/>
  <c r="B89" i="14"/>
  <c r="B90" i="14"/>
  <c r="B91" i="14"/>
  <c r="B92" i="14"/>
  <c r="B93" i="14"/>
  <c r="B94" i="14"/>
  <c r="B95" i="14"/>
  <c r="B96" i="14"/>
  <c r="B97" i="14"/>
  <c r="B98" i="14"/>
  <c r="B99" i="14"/>
  <c r="B100" i="14"/>
  <c r="B101" i="14"/>
  <c r="B102" i="14"/>
  <c r="B103" i="14"/>
  <c r="B104" i="14"/>
  <c r="B105" i="14"/>
  <c r="B106" i="14"/>
  <c r="B107" i="14"/>
  <c r="B108" i="14"/>
  <c r="B109" i="14"/>
  <c r="B110" i="14"/>
  <c r="B111" i="14"/>
  <c r="B112" i="14"/>
  <c r="B113" i="14"/>
  <c r="B114" i="14"/>
  <c r="B115" i="14"/>
  <c r="B116" i="14"/>
  <c r="B117" i="14"/>
  <c r="B118" i="14"/>
  <c r="B119" i="14"/>
  <c r="B120" i="14"/>
  <c r="B121" i="14"/>
  <c r="B122" i="14"/>
  <c r="B123" i="14"/>
  <c r="B124" i="14"/>
  <c r="B125" i="14"/>
  <c r="B126" i="14"/>
  <c r="B127" i="14"/>
  <c r="B128" i="14"/>
  <c r="B129" i="14"/>
  <c r="B130" i="14"/>
  <c r="B131" i="14"/>
  <c r="B132" i="14"/>
  <c r="B133" i="14"/>
  <c r="B134" i="14"/>
  <c r="B135" i="14"/>
  <c r="B136" i="14"/>
  <c r="B137" i="14"/>
  <c r="B138" i="14"/>
  <c r="B139" i="14"/>
  <c r="B140" i="14"/>
  <c r="B141" i="14"/>
  <c r="B142" i="14"/>
  <c r="B143" i="14"/>
  <c r="B144" i="14"/>
  <c r="B145" i="14"/>
  <c r="B146" i="14"/>
  <c r="B147" i="14"/>
  <c r="B148" i="14"/>
  <c r="B149" i="14"/>
  <c r="B150" i="14"/>
  <c r="B151" i="14"/>
  <c r="B152" i="14"/>
  <c r="B153" i="14"/>
  <c r="B154" i="14"/>
  <c r="B155" i="14"/>
  <c r="B156" i="14"/>
  <c r="B157" i="14"/>
  <c r="B158" i="14"/>
  <c r="B159" i="14"/>
  <c r="B160" i="14"/>
  <c r="B161" i="14"/>
  <c r="B162" i="14"/>
  <c r="B163" i="14"/>
  <c r="B164" i="14"/>
  <c r="B165" i="14"/>
  <c r="B166" i="14"/>
  <c r="B167" i="14"/>
  <c r="B168" i="14"/>
  <c r="B169" i="14"/>
  <c r="B170" i="14"/>
  <c r="B171" i="14"/>
  <c r="B172" i="14"/>
  <c r="B173" i="14"/>
  <c r="B174" i="14"/>
  <c r="B175" i="14"/>
  <c r="B176" i="14"/>
  <c r="B177" i="14"/>
  <c r="B178" i="14"/>
  <c r="B179" i="14"/>
  <c r="B180" i="14"/>
  <c r="B181" i="14"/>
  <c r="B182" i="14"/>
  <c r="B183" i="14"/>
  <c r="B184" i="14"/>
  <c r="B185" i="14"/>
  <c r="B186" i="14"/>
  <c r="B187" i="14"/>
  <c r="B188" i="14"/>
  <c r="B189" i="14"/>
  <c r="B190" i="14"/>
  <c r="B191" i="14"/>
  <c r="B192" i="14"/>
  <c r="B193" i="14"/>
  <c r="B194" i="14"/>
  <c r="B195" i="14"/>
  <c r="B196" i="14"/>
  <c r="B197" i="14"/>
  <c r="B198" i="14"/>
  <c r="B199" i="14"/>
  <c r="B200" i="14"/>
  <c r="B201" i="14"/>
  <c r="B202" i="14"/>
  <c r="B203" i="14"/>
  <c r="B204" i="14"/>
  <c r="B205" i="14"/>
  <c r="B206" i="14"/>
  <c r="B207" i="14"/>
  <c r="B208" i="14"/>
  <c r="B209" i="14"/>
  <c r="B210" i="14"/>
  <c r="B211" i="14"/>
  <c r="B212" i="14"/>
  <c r="B213" i="14"/>
  <c r="B214" i="14"/>
  <c r="B215" i="14"/>
  <c r="B216" i="14"/>
  <c r="B217" i="14"/>
  <c r="B218" i="14"/>
  <c r="B219" i="14"/>
  <c r="B220" i="14"/>
  <c r="B221" i="14"/>
  <c r="B222" i="14"/>
  <c r="B223" i="14"/>
  <c r="B224" i="14"/>
  <c r="B225" i="14"/>
  <c r="B226" i="14"/>
  <c r="B227" i="14"/>
  <c r="B228" i="14"/>
  <c r="B229" i="14"/>
  <c r="B230" i="14"/>
  <c r="B231" i="14"/>
  <c r="B232" i="14"/>
  <c r="B233" i="14"/>
  <c r="B234" i="14"/>
  <c r="B235" i="14"/>
  <c r="B236" i="14"/>
  <c r="B237" i="14"/>
  <c r="B238" i="14"/>
  <c r="B239" i="14"/>
  <c r="B240" i="14"/>
  <c r="B241" i="14"/>
  <c r="B242" i="14"/>
  <c r="B243" i="14"/>
  <c r="B244" i="14"/>
  <c r="B245" i="14"/>
  <c r="B246" i="14"/>
  <c r="B247" i="14"/>
  <c r="B248" i="14"/>
  <c r="B249" i="14"/>
  <c r="B250" i="14"/>
  <c r="B251" i="14"/>
  <c r="B252" i="14"/>
  <c r="B253" i="14"/>
  <c r="B254" i="14"/>
  <c r="B255" i="14"/>
  <c r="B256" i="14"/>
  <c r="B257" i="14"/>
  <c r="B258" i="14"/>
  <c r="B259" i="14"/>
  <c r="B260" i="14"/>
  <c r="B261" i="14"/>
  <c r="B262" i="14"/>
  <c r="B263" i="14"/>
  <c r="B264" i="14"/>
  <c r="B265" i="14"/>
  <c r="B266" i="14"/>
  <c r="B267" i="14"/>
  <c r="B268" i="14"/>
  <c r="B269" i="14"/>
  <c r="B270" i="14"/>
  <c r="B271" i="14"/>
  <c r="B272" i="14"/>
  <c r="B273" i="14"/>
  <c r="B274" i="14"/>
  <c r="B275" i="14"/>
  <c r="B276" i="14"/>
  <c r="B277" i="14"/>
  <c r="B278" i="14"/>
  <c r="B279" i="14"/>
  <c r="B280" i="14"/>
  <c r="B281" i="14"/>
  <c r="B282" i="14"/>
  <c r="B283" i="14"/>
  <c r="B284" i="14"/>
  <c r="B285" i="14"/>
  <c r="B286" i="14"/>
  <c r="B287" i="14"/>
  <c r="B288" i="14"/>
  <c r="B289" i="14"/>
  <c r="B290" i="14"/>
  <c r="B291" i="14"/>
  <c r="B292" i="14"/>
  <c r="B293" i="14"/>
  <c r="B294" i="14"/>
  <c r="B295" i="14"/>
  <c r="B296" i="14"/>
  <c r="B297" i="14"/>
  <c r="B298" i="14"/>
  <c r="B299" i="14"/>
  <c r="B300" i="14"/>
  <c r="B301" i="14"/>
  <c r="B302" i="14"/>
  <c r="B303" i="14"/>
  <c r="B304" i="14"/>
  <c r="B305" i="14"/>
  <c r="B306" i="14"/>
  <c r="B307" i="14"/>
  <c r="B308" i="14"/>
  <c r="B309" i="14"/>
  <c r="B310" i="14"/>
  <c r="B311" i="14"/>
  <c r="B312" i="14"/>
  <c r="B313" i="14"/>
  <c r="B314" i="14"/>
  <c r="B315" i="14"/>
  <c r="B316" i="14"/>
  <c r="B317" i="14"/>
  <c r="B318" i="14"/>
  <c r="B319" i="14"/>
  <c r="B320" i="14"/>
  <c r="B321" i="14"/>
  <c r="B322" i="14"/>
  <c r="B323" i="14"/>
  <c r="B324" i="14"/>
  <c r="B325" i="14"/>
  <c r="B326" i="14"/>
  <c r="B327" i="14"/>
  <c r="B328" i="14"/>
  <c r="B329" i="14"/>
  <c r="B330" i="14"/>
  <c r="B331" i="14"/>
  <c r="B332" i="14"/>
  <c r="B333" i="14"/>
  <c r="B334" i="14"/>
  <c r="B335" i="14"/>
  <c r="B336" i="14"/>
  <c r="B337" i="14"/>
  <c r="B338" i="14"/>
  <c r="B339" i="14"/>
  <c r="B340" i="14"/>
  <c r="B341" i="14"/>
  <c r="B342" i="14"/>
  <c r="B343" i="14"/>
  <c r="B344" i="14"/>
  <c r="B345" i="14"/>
  <c r="B346" i="14"/>
  <c r="B347" i="14"/>
  <c r="B348" i="14"/>
  <c r="B349" i="14"/>
  <c r="B350" i="14"/>
  <c r="B351" i="14"/>
  <c r="B352" i="14"/>
  <c r="B353" i="14"/>
  <c r="B354" i="14"/>
  <c r="B355" i="14"/>
  <c r="B356" i="14"/>
  <c r="B357" i="14"/>
  <c r="B358" i="14"/>
  <c r="B359" i="14"/>
  <c r="B360" i="14"/>
  <c r="B361" i="14"/>
  <c r="B362" i="14"/>
  <c r="B363" i="14"/>
  <c r="B364" i="14"/>
  <c r="B365" i="14"/>
  <c r="B366" i="14"/>
  <c r="B367" i="14"/>
  <c r="B368" i="14"/>
  <c r="B369" i="14"/>
  <c r="B370" i="14"/>
  <c r="B371" i="14"/>
  <c r="B372" i="14"/>
  <c r="B373" i="14"/>
  <c r="B374" i="14"/>
  <c r="B375" i="14"/>
  <c r="B376" i="14"/>
  <c r="B377" i="14"/>
  <c r="B378" i="14"/>
  <c r="B379" i="14"/>
  <c r="B380" i="14"/>
  <c r="B381" i="14"/>
  <c r="B382" i="14"/>
  <c r="B383" i="14"/>
  <c r="B384" i="14"/>
  <c r="B385" i="14"/>
  <c r="B386" i="14"/>
  <c r="B387" i="14"/>
  <c r="B388" i="14"/>
  <c r="B389" i="14"/>
  <c r="B390" i="14"/>
  <c r="B391" i="14"/>
  <c r="B392" i="14"/>
  <c r="B393" i="14"/>
  <c r="B394" i="14"/>
  <c r="B395" i="14"/>
  <c r="B396" i="14"/>
  <c r="B397" i="14"/>
  <c r="B398" i="14"/>
  <c r="B399" i="14"/>
  <c r="B400" i="14"/>
  <c r="B401" i="14"/>
  <c r="B402" i="14"/>
  <c r="B403" i="14"/>
  <c r="B404" i="14"/>
  <c r="B405" i="14"/>
  <c r="B406" i="14"/>
  <c r="B407" i="14"/>
  <c r="B408" i="14"/>
  <c r="B409" i="14"/>
  <c r="B410" i="14"/>
  <c r="B411" i="14"/>
  <c r="B412" i="14"/>
  <c r="B413" i="14"/>
  <c r="B414" i="14"/>
  <c r="B415" i="14"/>
  <c r="B416" i="14"/>
  <c r="B417" i="14"/>
  <c r="B418" i="14"/>
  <c r="B419" i="14"/>
  <c r="B420" i="14"/>
  <c r="B421" i="14"/>
  <c r="B422" i="14"/>
  <c r="B423" i="14"/>
  <c r="B424" i="14"/>
  <c r="B425" i="14"/>
  <c r="B426" i="14"/>
  <c r="B427" i="14"/>
  <c r="B428" i="14"/>
  <c r="B429" i="14"/>
  <c r="B430" i="14"/>
  <c r="B431" i="14"/>
  <c r="B432" i="14"/>
  <c r="B433" i="14"/>
  <c r="B434" i="14"/>
  <c r="B435" i="14"/>
  <c r="B436" i="14"/>
  <c r="B437" i="14"/>
  <c r="B438" i="14"/>
  <c r="B439" i="14"/>
  <c r="B440" i="14"/>
  <c r="B441" i="14"/>
  <c r="B442" i="14"/>
  <c r="B443" i="14"/>
  <c r="B444" i="14"/>
  <c r="B445" i="14"/>
  <c r="B446" i="14"/>
  <c r="B447" i="14"/>
  <c r="B448" i="14"/>
  <c r="B449" i="14"/>
  <c r="B450" i="14"/>
  <c r="B451" i="14"/>
  <c r="B452" i="14"/>
  <c r="B453" i="14"/>
  <c r="B454" i="14"/>
  <c r="B455" i="14"/>
  <c r="B456" i="14"/>
  <c r="B457" i="14"/>
  <c r="B458" i="14"/>
  <c r="B459" i="14"/>
  <c r="B460" i="14"/>
  <c r="B461" i="14"/>
  <c r="B462" i="14"/>
  <c r="B463" i="14"/>
  <c r="B464" i="14"/>
  <c r="B465" i="14"/>
  <c r="B466" i="14"/>
  <c r="B467" i="14"/>
  <c r="B468" i="14"/>
  <c r="B469" i="14"/>
  <c r="B470" i="14"/>
  <c r="B471" i="14"/>
  <c r="B472" i="14"/>
  <c r="B473" i="14"/>
  <c r="B474" i="14"/>
  <c r="B475" i="14"/>
  <c r="B476" i="14"/>
  <c r="B477" i="14"/>
  <c r="B478" i="14"/>
  <c r="B479" i="14"/>
  <c r="B480" i="14"/>
  <c r="B481" i="14"/>
  <c r="B482" i="14"/>
  <c r="B483" i="14"/>
  <c r="B484" i="14"/>
  <c r="B485" i="14"/>
  <c r="B486" i="14"/>
  <c r="B487" i="14"/>
  <c r="B488" i="14"/>
  <c r="B489" i="14"/>
  <c r="B490" i="14"/>
  <c r="B491" i="14"/>
  <c r="B492" i="14"/>
  <c r="B493" i="14"/>
  <c r="B494" i="14"/>
  <c r="B495" i="14"/>
  <c r="B496" i="14"/>
  <c r="B497" i="14"/>
  <c r="B498" i="14"/>
  <c r="B499" i="14"/>
  <c r="B500" i="14"/>
  <c r="B501" i="14"/>
  <c r="B502" i="14"/>
  <c r="B503" i="14"/>
  <c r="B504" i="14"/>
  <c r="B505" i="14"/>
  <c r="B506" i="14"/>
  <c r="B507" i="14"/>
  <c r="B508" i="14"/>
  <c r="B509" i="14"/>
  <c r="B510" i="14"/>
  <c r="B511" i="14"/>
  <c r="B512" i="14"/>
  <c r="B513" i="14"/>
  <c r="B514" i="14"/>
  <c r="B515" i="14"/>
  <c r="B516" i="14"/>
  <c r="B517" i="14"/>
  <c r="B518" i="14"/>
  <c r="B519" i="14"/>
  <c r="B520" i="14"/>
  <c r="B521" i="14"/>
  <c r="B522" i="14"/>
  <c r="B523" i="14"/>
  <c r="B524" i="14"/>
  <c r="B525" i="14"/>
  <c r="B526" i="14"/>
  <c r="G7" i="16"/>
  <c r="G31" i="16"/>
  <c r="N31" i="16"/>
  <c r="F62" i="16"/>
  <c r="F66" i="16"/>
  <c r="F70" i="16"/>
  <c r="F74" i="16"/>
  <c r="F78" i="16"/>
  <c r="F82" i="16"/>
  <c r="F86" i="16"/>
  <c r="F90" i="16"/>
  <c r="F94" i="16"/>
  <c r="F98" i="16"/>
  <c r="F102" i="16"/>
  <c r="F106" i="16"/>
  <c r="F110" i="16"/>
  <c r="F114" i="16"/>
  <c r="F118" i="16"/>
  <c r="K118" i="16"/>
  <c r="P118" i="16"/>
  <c r="F122" i="16"/>
  <c r="K122" i="16"/>
  <c r="P122" i="16"/>
  <c r="F126" i="16"/>
  <c r="K126" i="16"/>
  <c r="P126" i="16"/>
  <c r="F130" i="16"/>
  <c r="K130" i="16"/>
  <c r="P130" i="16"/>
  <c r="F134" i="16"/>
  <c r="K134" i="16"/>
  <c r="P134" i="16"/>
  <c r="F138" i="16"/>
  <c r="K138" i="16"/>
  <c r="P138" i="16"/>
  <c r="F142" i="16"/>
  <c r="K142" i="16"/>
  <c r="P142" i="16"/>
  <c r="F146" i="16"/>
  <c r="K146" i="16"/>
  <c r="P146" i="16"/>
  <c r="F150" i="16"/>
  <c r="K150" i="16"/>
  <c r="P150" i="16"/>
  <c r="F154" i="16"/>
  <c r="K154" i="16"/>
  <c r="P154" i="16"/>
  <c r="F158" i="16"/>
  <c r="K158" i="16"/>
  <c r="P158" i="16"/>
  <c r="F162" i="16"/>
  <c r="K162" i="16"/>
  <c r="P162" i="16"/>
  <c r="F166" i="16"/>
  <c r="K166" i="16"/>
  <c r="P166" i="16"/>
  <c r="F170" i="16"/>
  <c r="K170" i="16"/>
  <c r="P170" i="16"/>
  <c r="F174" i="16"/>
  <c r="K174" i="16"/>
  <c r="P174" i="16"/>
  <c r="F178" i="16"/>
  <c r="K178" i="16"/>
  <c r="P178" i="16"/>
  <c r="F182" i="16"/>
  <c r="K182" i="16"/>
  <c r="P182" i="16"/>
  <c r="F186" i="16"/>
  <c r="K186" i="16"/>
  <c r="P186" i="16"/>
  <c r="F190" i="16"/>
  <c r="K190" i="16"/>
  <c r="P190" i="16"/>
  <c r="F194" i="16"/>
  <c r="K194" i="16"/>
  <c r="P194" i="16"/>
  <c r="F198" i="16"/>
  <c r="K198" i="16"/>
  <c r="P198" i="16"/>
  <c r="F202" i="16"/>
  <c r="K202" i="16"/>
  <c r="P202" i="16"/>
  <c r="F206" i="16"/>
  <c r="K206" i="16"/>
  <c r="P206" i="16"/>
  <c r="F210" i="16"/>
  <c r="K210" i="16"/>
  <c r="P210" i="16"/>
  <c r="F214" i="16"/>
  <c r="K214" i="16"/>
  <c r="P214" i="16"/>
  <c r="F218" i="16"/>
  <c r="K218" i="16"/>
  <c r="P218" i="16"/>
  <c r="F222" i="16"/>
  <c r="K222" i="16"/>
  <c r="P222" i="16"/>
  <c r="F226" i="16"/>
  <c r="K226" i="16"/>
  <c r="P226" i="16"/>
  <c r="F230" i="16"/>
  <c r="K230" i="16"/>
  <c r="P230" i="16"/>
  <c r="F234" i="16"/>
  <c r="K234" i="16"/>
  <c r="P234" i="16"/>
  <c r="F238" i="16"/>
  <c r="K238" i="16"/>
  <c r="P238" i="16"/>
  <c r="F242" i="16"/>
  <c r="K242" i="16"/>
  <c r="P242" i="16"/>
  <c r="F246" i="16"/>
  <c r="K246" i="16"/>
  <c r="P246" i="16"/>
  <c r="F250" i="16"/>
  <c r="K250" i="16"/>
  <c r="P250" i="16"/>
  <c r="F254" i="16"/>
  <c r="K254" i="16"/>
  <c r="P254" i="16"/>
  <c r="AB31" i="16" l="1"/>
  <c r="U31" i="16"/>
</calcChain>
</file>

<file path=xl/sharedStrings.xml><?xml version="1.0" encoding="utf-8"?>
<sst xmlns="http://schemas.openxmlformats.org/spreadsheetml/2006/main" count="1507" uniqueCount="901">
  <si>
    <t>＊岡谷市の現状のうち、この施策にとって強み／弱みとなる要因</t>
    <rPh sb="1" eb="4">
      <t>オカヤシ</t>
    </rPh>
    <rPh sb="5" eb="7">
      <t>ゲンジョウ</t>
    </rPh>
    <rPh sb="13" eb="15">
      <t>シサク</t>
    </rPh>
    <rPh sb="19" eb="20">
      <t>ツヨ</t>
    </rPh>
    <rPh sb="22" eb="23">
      <t>ヨワ</t>
    </rPh>
    <rPh sb="27" eb="29">
      <t>ヨウイン</t>
    </rPh>
    <phoneticPr fontId="27"/>
  </si>
  <si>
    <t>今後の外部環境の変化</t>
    <rPh sb="0" eb="2">
      <t>コンゴ</t>
    </rPh>
    <rPh sb="3" eb="5">
      <t>ガイブ</t>
    </rPh>
    <rPh sb="5" eb="7">
      <t>カンキョウ</t>
    </rPh>
    <rPh sb="8" eb="10">
      <t>ヘンカ</t>
    </rPh>
    <phoneticPr fontId="2"/>
  </si>
  <si>
    <t xml:space="preserve"> ●基本的な考え方</t>
    <rPh sb="2" eb="5">
      <t>キホンテキ</t>
    </rPh>
    <rPh sb="6" eb="7">
      <t>カンガ</t>
    </rPh>
    <rPh sb="8" eb="9">
      <t>カタ</t>
    </rPh>
    <phoneticPr fontId="2"/>
  </si>
  <si>
    <t>見直しを行う分野</t>
    <rPh sb="0" eb="2">
      <t>ミナオ</t>
    </rPh>
    <rPh sb="4" eb="5">
      <t>オコナ</t>
    </rPh>
    <rPh sb="6" eb="8">
      <t>ブンヤ</t>
    </rPh>
    <phoneticPr fontId="27"/>
  </si>
  <si>
    <t>優先して実施する分野</t>
    <rPh sb="0" eb="2">
      <t>ユウセン</t>
    </rPh>
    <rPh sb="4" eb="6">
      <t>ジッシ</t>
    </rPh>
    <rPh sb="8" eb="10">
      <t>ブンヤ</t>
    </rPh>
    <phoneticPr fontId="27"/>
  </si>
  <si>
    <t>＊優先して実施する分野＝優先度がA・Bの事業：拡大する事業や新規事業の内容、優先的に実施する理由
＊見直しを行う分野　　＝優先度がC・Dの事業：見直しの内容、見直しや廃止をする理由</t>
    <rPh sb="1" eb="3">
      <t>ユウセン</t>
    </rPh>
    <rPh sb="5" eb="7">
      <t>ジッシ</t>
    </rPh>
    <rPh sb="9" eb="11">
      <t>ブンヤ</t>
    </rPh>
    <rPh sb="12" eb="14">
      <t>ユウセン</t>
    </rPh>
    <rPh sb="14" eb="15">
      <t>ド</t>
    </rPh>
    <rPh sb="20" eb="22">
      <t>ジギョウ</t>
    </rPh>
    <rPh sb="23" eb="25">
      <t>カクダイ</t>
    </rPh>
    <rPh sb="27" eb="29">
      <t>ジギョウ</t>
    </rPh>
    <rPh sb="30" eb="32">
      <t>シンキ</t>
    </rPh>
    <rPh sb="32" eb="34">
      <t>ジギョウ</t>
    </rPh>
    <rPh sb="35" eb="37">
      <t>ナイヨウ</t>
    </rPh>
    <rPh sb="38" eb="40">
      <t>ユウセン</t>
    </rPh>
    <rPh sb="40" eb="41">
      <t>テキ</t>
    </rPh>
    <rPh sb="42" eb="44">
      <t>ジッシ</t>
    </rPh>
    <rPh sb="46" eb="48">
      <t>リユウ</t>
    </rPh>
    <rPh sb="50" eb="52">
      <t>ミナオ</t>
    </rPh>
    <rPh sb="54" eb="55">
      <t>オコナ</t>
    </rPh>
    <rPh sb="56" eb="58">
      <t>ブンヤ</t>
    </rPh>
    <rPh sb="69" eb="71">
      <t>ジギョウ</t>
    </rPh>
    <rPh sb="72" eb="74">
      <t>ミナオ</t>
    </rPh>
    <rPh sb="76" eb="78">
      <t>ナイヨウ</t>
    </rPh>
    <rPh sb="79" eb="81">
      <t>ミナオ</t>
    </rPh>
    <rPh sb="83" eb="85">
      <t>ハイシ</t>
    </rPh>
    <rPh sb="88" eb="90">
      <t>リユウ</t>
    </rPh>
    <phoneticPr fontId="27"/>
  </si>
  <si>
    <t>実施義務</t>
    <rPh sb="0" eb="2">
      <t>ジッシ</t>
    </rPh>
    <rPh sb="2" eb="4">
      <t>ギム</t>
    </rPh>
    <phoneticPr fontId="2"/>
  </si>
  <si>
    <t>2-3</t>
    <phoneticPr fontId="2"/>
  </si>
  <si>
    <t>16-4</t>
    <phoneticPr fontId="2"/>
  </si>
  <si>
    <t>施策の概要</t>
    <rPh sb="0" eb="2">
      <t>シサク</t>
    </rPh>
    <rPh sb="3" eb="5">
      <t>ガイヨウ</t>
    </rPh>
    <phoneticPr fontId="2"/>
  </si>
  <si>
    <t>４</t>
    <phoneticPr fontId="2"/>
  </si>
  <si>
    <t>３</t>
    <phoneticPr fontId="2"/>
  </si>
  <si>
    <t>５</t>
    <phoneticPr fontId="2"/>
  </si>
  <si>
    <t>事務事業28</t>
    <rPh sb="0" eb="2">
      <t>ジム</t>
    </rPh>
    <rPh sb="2" eb="4">
      <t>ジギョウ</t>
    </rPh>
    <phoneticPr fontId="2"/>
  </si>
  <si>
    <t>事務事業29</t>
    <rPh sb="0" eb="2">
      <t>ジム</t>
    </rPh>
    <rPh sb="2" eb="4">
      <t>ジギョウ</t>
    </rPh>
    <phoneticPr fontId="2"/>
  </si>
  <si>
    <t>事務事業30</t>
    <rPh sb="0" eb="2">
      <t>ジム</t>
    </rPh>
    <rPh sb="2" eb="4">
      <t>ジギョウ</t>
    </rPh>
    <phoneticPr fontId="2"/>
  </si>
  <si>
    <t>事務事業31</t>
    <rPh sb="0" eb="2">
      <t>ジム</t>
    </rPh>
    <rPh sb="2" eb="4">
      <t>ジギョウ</t>
    </rPh>
    <phoneticPr fontId="2"/>
  </si>
  <si>
    <t>事務事業32</t>
    <rPh sb="0" eb="2">
      <t>ジム</t>
    </rPh>
    <rPh sb="2" eb="4">
      <t>ジギョウ</t>
    </rPh>
    <phoneticPr fontId="2"/>
  </si>
  <si>
    <t>事務事業33</t>
    <rPh sb="0" eb="2">
      <t>ジム</t>
    </rPh>
    <rPh sb="2" eb="4">
      <t>ジギョウ</t>
    </rPh>
    <phoneticPr fontId="2"/>
  </si>
  <si>
    <t>事務事業34</t>
    <rPh sb="0" eb="2">
      <t>ジム</t>
    </rPh>
    <rPh sb="2" eb="4">
      <t>ジギョウ</t>
    </rPh>
    <phoneticPr fontId="2"/>
  </si>
  <si>
    <t>事務事業35</t>
    <rPh sb="0" eb="2">
      <t>ジム</t>
    </rPh>
    <rPh sb="2" eb="4">
      <t>ジギョウ</t>
    </rPh>
    <phoneticPr fontId="2"/>
  </si>
  <si>
    <t>事務事業36</t>
    <rPh sb="0" eb="2">
      <t>ジム</t>
    </rPh>
    <rPh sb="2" eb="4">
      <t>ジギョウ</t>
    </rPh>
    <phoneticPr fontId="2"/>
  </si>
  <si>
    <t>事務事業37</t>
    <rPh sb="0" eb="2">
      <t>ジム</t>
    </rPh>
    <rPh sb="2" eb="4">
      <t>ジギョウ</t>
    </rPh>
    <phoneticPr fontId="2"/>
  </si>
  <si>
    <t>事務事業38</t>
    <rPh sb="0" eb="2">
      <t>ジム</t>
    </rPh>
    <rPh sb="2" eb="4">
      <t>ジギョウ</t>
    </rPh>
    <phoneticPr fontId="2"/>
  </si>
  <si>
    <t>事務事業39</t>
    <rPh sb="0" eb="2">
      <t>ジム</t>
    </rPh>
    <rPh sb="2" eb="4">
      <t>ジギョウ</t>
    </rPh>
    <phoneticPr fontId="2"/>
  </si>
  <si>
    <t>事務事業40</t>
    <rPh sb="0" eb="2">
      <t>ジム</t>
    </rPh>
    <rPh sb="2" eb="4">
      <t>ジギョウ</t>
    </rPh>
    <phoneticPr fontId="2"/>
  </si>
  <si>
    <t>事務事業41</t>
    <rPh sb="0" eb="2">
      <t>ジム</t>
    </rPh>
    <rPh sb="2" eb="4">
      <t>ジギョウ</t>
    </rPh>
    <phoneticPr fontId="2"/>
  </si>
  <si>
    <t>事務事業42</t>
    <rPh sb="0" eb="2">
      <t>ジム</t>
    </rPh>
    <rPh sb="2" eb="4">
      <t>ジギョウ</t>
    </rPh>
    <phoneticPr fontId="2"/>
  </si>
  <si>
    <t>事務事業43</t>
    <rPh sb="0" eb="2">
      <t>ジム</t>
    </rPh>
    <rPh sb="2" eb="4">
      <t>ジギョウ</t>
    </rPh>
    <phoneticPr fontId="2"/>
  </si>
  <si>
    <t>事務事業44</t>
    <rPh sb="0" eb="2">
      <t>ジム</t>
    </rPh>
    <rPh sb="2" eb="4">
      <t>ジギョウ</t>
    </rPh>
    <phoneticPr fontId="2"/>
  </si>
  <si>
    <t>事務事業45</t>
    <rPh sb="0" eb="2">
      <t>ジム</t>
    </rPh>
    <rPh sb="2" eb="4">
      <t>ジギョウ</t>
    </rPh>
    <phoneticPr fontId="2"/>
  </si>
  <si>
    <t>事務事業46</t>
    <rPh sb="0" eb="2">
      <t>ジム</t>
    </rPh>
    <rPh sb="2" eb="4">
      <t>ジギョウ</t>
    </rPh>
    <phoneticPr fontId="2"/>
  </si>
  <si>
    <t>事務事業47</t>
    <rPh sb="0" eb="2">
      <t>ジム</t>
    </rPh>
    <rPh sb="2" eb="4">
      <t>ジギョウ</t>
    </rPh>
    <phoneticPr fontId="2"/>
  </si>
  <si>
    <t>事務事業48</t>
    <rPh sb="0" eb="2">
      <t>ジム</t>
    </rPh>
    <rPh sb="2" eb="4">
      <t>ジギョウ</t>
    </rPh>
    <phoneticPr fontId="2"/>
  </si>
  <si>
    <t>事務事業49</t>
    <rPh sb="0" eb="2">
      <t>ジム</t>
    </rPh>
    <rPh sb="2" eb="4">
      <t>ジギョウ</t>
    </rPh>
    <phoneticPr fontId="2"/>
  </si>
  <si>
    <t>事務事業50</t>
    <rPh sb="0" eb="2">
      <t>ジム</t>
    </rPh>
    <rPh sb="2" eb="4">
      <t>ジギョウ</t>
    </rPh>
    <phoneticPr fontId="2"/>
  </si>
  <si>
    <t>施策全体にかかる合計コストの推移</t>
    <phoneticPr fontId="2"/>
  </si>
  <si>
    <t>単位：千円</t>
    <rPh sb="0" eb="2">
      <t>タンイ</t>
    </rPh>
    <rPh sb="3" eb="5">
      <t>センエン</t>
    </rPh>
    <phoneticPr fontId="2"/>
  </si>
  <si>
    <t>達成率</t>
    <rPh sb="0" eb="2">
      <t>タッセイ</t>
    </rPh>
    <rPh sb="2" eb="3">
      <t>リツ</t>
    </rPh>
    <phoneticPr fontId="2"/>
  </si>
  <si>
    <t>基本目標</t>
    <rPh sb="0" eb="2">
      <t>キホン</t>
    </rPh>
    <rPh sb="2" eb="4">
      <t>モクヒョウ</t>
    </rPh>
    <phoneticPr fontId="2"/>
  </si>
  <si>
    <t>計画項目</t>
    <rPh sb="0" eb="2">
      <t>ケイカク</t>
    </rPh>
    <rPh sb="2" eb="4">
      <t>コウモク</t>
    </rPh>
    <phoneticPr fontId="2"/>
  </si>
  <si>
    <t>単位</t>
    <rPh sb="0" eb="2">
      <t>タンイ</t>
    </rPh>
    <phoneticPr fontId="2"/>
  </si>
  <si>
    <t>評価対象年度</t>
    <rPh sb="0" eb="2">
      <t>ヒョウカ</t>
    </rPh>
    <rPh sb="2" eb="4">
      <t>タイショウ</t>
    </rPh>
    <rPh sb="4" eb="6">
      <t>ネンド</t>
    </rPh>
    <phoneticPr fontId="2"/>
  </si>
  <si>
    <t>部局名</t>
    <rPh sb="0" eb="2">
      <t>ブキョク</t>
    </rPh>
    <rPh sb="2" eb="3">
      <t>ナ</t>
    </rPh>
    <phoneticPr fontId="2"/>
  </si>
  <si>
    <t>施策の大綱</t>
    <rPh sb="0" eb="1">
      <t>セ</t>
    </rPh>
    <rPh sb="1" eb="2">
      <t>サク</t>
    </rPh>
    <rPh sb="3" eb="5">
      <t>タイコウ</t>
    </rPh>
    <phoneticPr fontId="2"/>
  </si>
  <si>
    <t>93頁</t>
  </si>
  <si>
    <t>98頁</t>
  </si>
  <si>
    <t>施策指標名</t>
    <rPh sb="0" eb="1">
      <t>セ</t>
    </rPh>
    <rPh sb="1" eb="2">
      <t>サク</t>
    </rPh>
    <rPh sb="2" eb="4">
      <t>シヒョウ</t>
    </rPh>
    <rPh sb="4" eb="5">
      <t>ナ</t>
    </rPh>
    <phoneticPr fontId="2"/>
  </si>
  <si>
    <t>事務事業名</t>
    <rPh sb="0" eb="2">
      <t>ジム</t>
    </rPh>
    <rPh sb="2" eb="4">
      <t>ジギョウ</t>
    </rPh>
    <rPh sb="4" eb="5">
      <t>ナ</t>
    </rPh>
    <phoneticPr fontId="2"/>
  </si>
  <si>
    <t>年度</t>
    <rPh sb="0" eb="2">
      <t>ネンド</t>
    </rPh>
    <phoneticPr fontId="2"/>
  </si>
  <si>
    <t>施策項目名</t>
    <rPh sb="0" eb="1">
      <t>セ</t>
    </rPh>
    <rPh sb="1" eb="2">
      <t>サク</t>
    </rPh>
    <rPh sb="2" eb="4">
      <t>コウモク</t>
    </rPh>
    <rPh sb="4" eb="5">
      <t>ナ</t>
    </rPh>
    <phoneticPr fontId="2"/>
  </si>
  <si>
    <t>ごみの減量･分別･リサイクルを推進する</t>
  </si>
  <si>
    <t>ごみ処理体制を充実する</t>
  </si>
  <si>
    <t>し尿処理体制の充実を図る</t>
  </si>
  <si>
    <t>省資源・省エネルギー対策を推進する</t>
  </si>
  <si>
    <t>災害予防対策を充実する</t>
  </si>
  <si>
    <t>災害時の対応力の強化を図る</t>
  </si>
  <si>
    <t>火災予防対策の充実を図る</t>
  </si>
  <si>
    <t>消防力の強化を図る</t>
  </si>
  <si>
    <t>消防体制の整備を検討する</t>
  </si>
  <si>
    <t>初期救急対策の充実に努める</t>
  </si>
  <si>
    <t>道路交通環境の整備を進める</t>
  </si>
  <si>
    <t>健康の保持に努める</t>
  </si>
  <si>
    <t>保健事業の充実を推進する</t>
  </si>
  <si>
    <t>公営住宅の適正管理を検討する</t>
  </si>
  <si>
    <t>高齢者在宅生活支援サービスの充実を図る</t>
  </si>
  <si>
    <t>施設福祉を推進する</t>
  </si>
  <si>
    <t>保育サービスを充実する</t>
  </si>
  <si>
    <t>地域福祉活動の推進を図る</t>
  </si>
  <si>
    <t>人権啓発を推進する</t>
  </si>
  <si>
    <t>人権教育を推進する</t>
  </si>
  <si>
    <t>男女平等の意識づくりを推進する</t>
  </si>
  <si>
    <t>コミュニティーセンターの充実に努める</t>
  </si>
  <si>
    <t>図書館運営を充実させる</t>
  </si>
  <si>
    <t>幼児教育を充実させる</t>
  </si>
  <si>
    <t>小･中学校教育を振興する</t>
  </si>
  <si>
    <t>社会参加活動を促進する</t>
  </si>
  <si>
    <t>学校･家庭･地域社会･関係機関と連携する</t>
  </si>
  <si>
    <t>文化財の保護と活用を図る</t>
  </si>
  <si>
    <t>スポーツ施設の整備・充実する</t>
  </si>
  <si>
    <t>外国人に対する活動を支援する</t>
  </si>
  <si>
    <t>計画的な民間開発を誘導する</t>
  </si>
  <si>
    <t>水源量を確保する</t>
  </si>
  <si>
    <t>上水道施設の整備を促進する</t>
  </si>
  <si>
    <t>水質と水量を管理する</t>
  </si>
  <si>
    <t>公共下水道事業を推進する</t>
  </si>
  <si>
    <t>農業集落排水事業を推進する</t>
  </si>
  <si>
    <t>主要幹線道路の整備を促進する</t>
  </si>
  <si>
    <t>人と環境にやさしいみちづくりを推進する</t>
  </si>
  <si>
    <t>路線バスの活用を図る</t>
  </si>
  <si>
    <t>情報通信基盤の整備充実を図る</t>
  </si>
  <si>
    <t>河川の整備を図る</t>
  </si>
  <si>
    <t>排水施設の整備を図る</t>
  </si>
  <si>
    <t>公園緑地を整備する</t>
  </si>
  <si>
    <t>先進的経営体を育成し多様な担い手を確保する</t>
  </si>
  <si>
    <t>地場産業の活性化と販路拡大を支援する</t>
  </si>
  <si>
    <t>農業生産基盤を整備する</t>
  </si>
  <si>
    <t>職員の資質を向上する</t>
  </si>
  <si>
    <t>監査機能を充実する</t>
  </si>
  <si>
    <t>自主財源を確保する</t>
  </si>
  <si>
    <t>行政評価システムを導入する</t>
  </si>
  <si>
    <t>〔1〕　環境にやさしく安心して暮らせるまちづくりをめざす</t>
    <phoneticPr fontId="3"/>
  </si>
  <si>
    <t>〔2〕　すこやかで いきいき生活できるまちづくりをめざす</t>
    <phoneticPr fontId="3"/>
  </si>
  <si>
    <t>〔3〕　まなびあい わかちあう心豊かなまちづくりをめざす</t>
    <phoneticPr fontId="3"/>
  </si>
  <si>
    <t>〔4〕　安全と利便性を備えた 快適で魅力的なまちづくりを推進する</t>
    <phoneticPr fontId="3"/>
  </si>
  <si>
    <t>〔5〕　豊かさを実感できる 活力と創造力にあふれたまちをつくる</t>
    <phoneticPr fontId="3"/>
  </si>
  <si>
    <t>〔6〕　計画を推進する</t>
    <phoneticPr fontId="3"/>
  </si>
  <si>
    <t>●施策の実施内容（DO）</t>
    <rPh sb="1" eb="3">
      <t>シサク</t>
    </rPh>
    <rPh sb="4" eb="6">
      <t>ジッシ</t>
    </rPh>
    <rPh sb="6" eb="8">
      <t>ナイヨウ</t>
    </rPh>
    <phoneticPr fontId="2"/>
  </si>
  <si>
    <t>2　循環型社会をつくる</t>
  </si>
  <si>
    <t>43頁</t>
    <phoneticPr fontId="3"/>
  </si>
  <si>
    <t>頁数</t>
    <rPh sb="0" eb="1">
      <t>ページ</t>
    </rPh>
    <rPh sb="1" eb="2">
      <t>スウ</t>
    </rPh>
    <phoneticPr fontId="2"/>
  </si>
  <si>
    <t>4　安心な市民生活を確保する</t>
  </si>
  <si>
    <t>56頁</t>
  </si>
  <si>
    <t>1　健康づくりを推進する</t>
  </si>
  <si>
    <t>71頁</t>
  </si>
  <si>
    <t>2　医療体制の充実に努める</t>
  </si>
  <si>
    <t>77頁</t>
  </si>
  <si>
    <t>3　ゆとりある市民生活の確立を推進する</t>
  </si>
  <si>
    <t>84頁</t>
  </si>
  <si>
    <t>4　福祉サービスの充実を推進する</t>
  </si>
  <si>
    <t>5　支え合う福祉社会の形成を推進する</t>
  </si>
  <si>
    <t>106頁</t>
  </si>
  <si>
    <t>1　人権を尊重する</t>
  </si>
  <si>
    <t>111頁</t>
  </si>
  <si>
    <t>2　特色ある地域づくりを推進する</t>
  </si>
  <si>
    <t>121頁</t>
  </si>
  <si>
    <t>3　生涯学習を推進する</t>
  </si>
  <si>
    <t>125頁</t>
  </si>
  <si>
    <t>4　青少年の健全育成を推進する</t>
  </si>
  <si>
    <t>136頁</t>
  </si>
  <si>
    <t>5　市民文化を創造する</t>
  </si>
  <si>
    <t>141頁</t>
  </si>
  <si>
    <t>6　スポーツを振興する</t>
  </si>
  <si>
    <t>146頁</t>
  </si>
  <si>
    <t>7　国際化への対応を進める</t>
  </si>
  <si>
    <t>153頁</t>
  </si>
  <si>
    <t>1　快適な生活基盤を整備する</t>
  </si>
  <si>
    <t>159頁</t>
    <phoneticPr fontId="3"/>
  </si>
  <si>
    <t>2　人と暮らしを支える交通･情報基盤を整備する</t>
  </si>
  <si>
    <t>170頁</t>
  </si>
  <si>
    <t>3　災害に強い都市づくりを推進する</t>
  </si>
  <si>
    <t>182頁</t>
  </si>
  <si>
    <t>4　四季の感じられる都市を創造する</t>
  </si>
  <si>
    <t>186頁</t>
  </si>
  <si>
    <t>2　地域産業を振興する</t>
  </si>
  <si>
    <t>202頁</t>
  </si>
  <si>
    <t>3　産業基盤を整備する</t>
    <rPh sb="2" eb="4">
      <t>サンギョウ</t>
    </rPh>
    <rPh sb="4" eb="6">
      <t>キバン</t>
    </rPh>
    <rPh sb="7" eb="9">
      <t>セイビ</t>
    </rPh>
    <phoneticPr fontId="3"/>
  </si>
  <si>
    <t>212頁</t>
    <rPh sb="3" eb="4">
      <t>ページ</t>
    </rPh>
    <phoneticPr fontId="3"/>
  </si>
  <si>
    <t>1　地方分権を推進する体制をつくる</t>
  </si>
  <si>
    <t>217頁</t>
  </si>
  <si>
    <t>2　市民参加の行政を推進する</t>
  </si>
  <si>
    <t>221頁</t>
  </si>
  <si>
    <t>１次評価日（課長等）</t>
    <rPh sb="1" eb="2">
      <t>ジ</t>
    </rPh>
    <rPh sb="2" eb="4">
      <t>ヒョウカ</t>
    </rPh>
    <rPh sb="4" eb="5">
      <t>ヒ</t>
    </rPh>
    <rPh sb="6" eb="8">
      <t>カチョウ</t>
    </rPh>
    <rPh sb="8" eb="9">
      <t>トウ</t>
    </rPh>
    <phoneticPr fontId="2"/>
  </si>
  <si>
    <t>２次評価日（部長等）</t>
    <rPh sb="1" eb="2">
      <t>ジ</t>
    </rPh>
    <rPh sb="2" eb="4">
      <t>ヒョウカ</t>
    </rPh>
    <rPh sb="4" eb="5">
      <t>ビ</t>
    </rPh>
    <rPh sb="6" eb="8">
      <t>ブチョウ</t>
    </rPh>
    <rPh sb="8" eb="9">
      <t>ナド</t>
    </rPh>
    <phoneticPr fontId="2"/>
  </si>
  <si>
    <t>3　健全かつ効率的に行財政を運営する</t>
  </si>
  <si>
    <t>229頁</t>
  </si>
  <si>
    <t>上記以外②</t>
    <phoneticPr fontId="2"/>
  </si>
  <si>
    <t>上記以外③</t>
    <phoneticPr fontId="2"/>
  </si>
  <si>
    <t>上記以外①</t>
    <phoneticPr fontId="2"/>
  </si>
  <si>
    <t>1　ごみ施策の推進とし尿処理を進める</t>
  </si>
  <si>
    <t>43頁</t>
  </si>
  <si>
    <t>2　資源・エネルギーの有効活用を進める</t>
  </si>
  <si>
    <t>48頁</t>
  </si>
  <si>
    <t>1　地域防災を推進する</t>
  </si>
  <si>
    <t>2　消防を強化する</t>
  </si>
  <si>
    <t>60頁</t>
  </si>
  <si>
    <t>3　救急を強化する</t>
  </si>
  <si>
    <t>63頁</t>
  </si>
  <si>
    <t>5　交通安全対策を図る</t>
  </si>
  <si>
    <t>68頁</t>
  </si>
  <si>
    <t>2　成人保健サービスの環境づくりを進める</t>
  </si>
  <si>
    <t>73頁</t>
  </si>
  <si>
    <t>3　国民健康保険･医療給付の適正な執行を図る</t>
  </si>
  <si>
    <t>81頁</t>
  </si>
  <si>
    <t>4　快適な住環境の整備を図る</t>
  </si>
  <si>
    <t>91頁</t>
  </si>
  <si>
    <t>1　高齢者福祉対策を講じていく</t>
  </si>
  <si>
    <t>3　心身障害者（児）福祉を進める</t>
  </si>
  <si>
    <t>4　児童･単親福祉を推進する</t>
  </si>
  <si>
    <t>101頁</t>
  </si>
  <si>
    <t>1　地域福祉を推進する</t>
  </si>
  <si>
    <t>1　人権意識を向上させる</t>
  </si>
  <si>
    <t>3　男女共同参画社会の実現に努める</t>
  </si>
  <si>
    <t>116頁</t>
  </si>
  <si>
    <t>1　地域活動の基盤整備を推進する</t>
  </si>
  <si>
    <t>1　生涯学習推進体制を充実させる</t>
  </si>
  <si>
    <t>2　学校教育を充実させる</t>
  </si>
  <si>
    <t>128頁</t>
  </si>
  <si>
    <t>1　青少年の社会参加活動を促進する</t>
  </si>
  <si>
    <t>2　非行･問題行動の防止と環境浄化活動を充実する</t>
  </si>
  <si>
    <t>138頁</t>
  </si>
  <si>
    <t>2　文化遺産を継承する</t>
  </si>
  <si>
    <t>144頁</t>
  </si>
  <si>
    <t>1　生涯スポーツを推進する</t>
  </si>
  <si>
    <t>1　地域の国際交流を推進する</t>
  </si>
  <si>
    <t>1　市街地整備を推進する</t>
  </si>
  <si>
    <t>159頁</t>
  </si>
  <si>
    <t>2　安全な水の安定供給を図る</t>
  </si>
  <si>
    <t>163頁</t>
  </si>
  <si>
    <t>3　快適な生活環境を形成する</t>
  </si>
  <si>
    <t>166頁</t>
  </si>
  <si>
    <t>1　幹線道路の整備を推進する</t>
  </si>
  <si>
    <t>2　生活道路の充実を図る</t>
  </si>
  <si>
    <t>173頁</t>
  </si>
  <si>
    <t>3　鉄道･バスの活用を図る</t>
  </si>
  <si>
    <t>176頁</t>
  </si>
  <si>
    <t>4　情報先進地づくりを推進する</t>
    <phoneticPr fontId="3"/>
  </si>
  <si>
    <t>179頁</t>
    <rPh sb="3" eb="4">
      <t>ページ</t>
    </rPh>
    <phoneticPr fontId="3"/>
  </si>
  <si>
    <t>1　治水排水対策を推進する</t>
  </si>
  <si>
    <t>3　創造と活用を図る</t>
  </si>
  <si>
    <t>189頁</t>
  </si>
  <si>
    <t>1　農林水産業を振興する</t>
  </si>
  <si>
    <t>2　活力を生む商工業を振興する</t>
  </si>
  <si>
    <t>208頁</t>
  </si>
  <si>
    <t>1　産業基盤を整備する</t>
    <phoneticPr fontId="3"/>
  </si>
  <si>
    <t>212頁</t>
  </si>
  <si>
    <t>2　行政組織･機構を改革する</t>
  </si>
  <si>
    <t>219頁</t>
  </si>
  <si>
    <t>3　市民生活に応じた行政サービスを実現する</t>
  </si>
  <si>
    <t>225頁</t>
  </si>
  <si>
    <t>1　透明･公平･公正な行財政運営をおこなう</t>
  </si>
  <si>
    <t>3　財政基盤を確立する</t>
  </si>
  <si>
    <t>232頁</t>
  </si>
  <si>
    <t>4　経費を節減し事務を効率化する</t>
  </si>
  <si>
    <t>234頁</t>
  </si>
  <si>
    <t>45頁</t>
    <rPh sb="2" eb="3">
      <t>ページ</t>
    </rPh>
    <phoneticPr fontId="2"/>
  </si>
  <si>
    <t>46頁</t>
    <phoneticPr fontId="2"/>
  </si>
  <si>
    <t>47頁</t>
    <phoneticPr fontId="2"/>
  </si>
  <si>
    <t>49頁</t>
    <phoneticPr fontId="2"/>
  </si>
  <si>
    <t>58頁</t>
    <phoneticPr fontId="2"/>
  </si>
  <si>
    <t>61頁</t>
    <phoneticPr fontId="2"/>
  </si>
  <si>
    <t>62頁</t>
    <phoneticPr fontId="2"/>
  </si>
  <si>
    <t>64頁</t>
    <phoneticPr fontId="2"/>
  </si>
  <si>
    <t>69頁</t>
    <phoneticPr fontId="2"/>
  </si>
  <si>
    <t>74頁</t>
    <phoneticPr fontId="2"/>
  </si>
  <si>
    <t>82頁</t>
    <phoneticPr fontId="2"/>
  </si>
  <si>
    <t>92頁</t>
    <phoneticPr fontId="2"/>
  </si>
  <si>
    <t>95頁</t>
    <phoneticPr fontId="2"/>
  </si>
  <si>
    <t>100頁</t>
    <phoneticPr fontId="2"/>
  </si>
  <si>
    <t>102頁</t>
    <phoneticPr fontId="2"/>
  </si>
  <si>
    <t>108頁</t>
    <phoneticPr fontId="2"/>
  </si>
  <si>
    <t>112頁</t>
    <phoneticPr fontId="2"/>
  </si>
  <si>
    <t>113頁</t>
    <phoneticPr fontId="2"/>
  </si>
  <si>
    <t>117頁</t>
    <phoneticPr fontId="2"/>
  </si>
  <si>
    <t>122頁</t>
    <phoneticPr fontId="2"/>
  </si>
  <si>
    <t>127頁</t>
    <phoneticPr fontId="2"/>
  </si>
  <si>
    <t>130頁</t>
    <phoneticPr fontId="2"/>
  </si>
  <si>
    <t>131頁</t>
    <phoneticPr fontId="2"/>
  </si>
  <si>
    <t>－頁</t>
    <phoneticPr fontId="2"/>
  </si>
  <si>
    <t>137頁</t>
    <phoneticPr fontId="2"/>
  </si>
  <si>
    <t>139頁</t>
    <phoneticPr fontId="2"/>
  </si>
  <si>
    <t>145頁</t>
    <phoneticPr fontId="2"/>
  </si>
  <si>
    <t>147頁</t>
    <phoneticPr fontId="2"/>
  </si>
  <si>
    <t>154頁</t>
    <phoneticPr fontId="2"/>
  </si>
  <si>
    <t>162頁</t>
    <phoneticPr fontId="2"/>
  </si>
  <si>
    <t>164頁</t>
    <phoneticPr fontId="2"/>
  </si>
  <si>
    <t>165頁</t>
    <phoneticPr fontId="2"/>
  </si>
  <si>
    <t>168頁</t>
    <phoneticPr fontId="2"/>
  </si>
  <si>
    <t>169頁</t>
    <phoneticPr fontId="2"/>
  </si>
  <si>
    <t>171頁</t>
    <phoneticPr fontId="2"/>
  </si>
  <si>
    <t>174頁</t>
    <phoneticPr fontId="2"/>
  </si>
  <si>
    <t>177頁</t>
    <phoneticPr fontId="2"/>
  </si>
  <si>
    <t>180頁</t>
    <phoneticPr fontId="2"/>
  </si>
  <si>
    <t>183頁</t>
    <phoneticPr fontId="2"/>
  </si>
  <si>
    <t>190頁</t>
    <phoneticPr fontId="2"/>
  </si>
  <si>
    <t>206頁</t>
    <phoneticPr fontId="2"/>
  </si>
  <si>
    <t>211頁</t>
    <phoneticPr fontId="2"/>
  </si>
  <si>
    <t>214頁</t>
    <phoneticPr fontId="2"/>
  </si>
  <si>
    <t>220頁</t>
    <phoneticPr fontId="2"/>
  </si>
  <si>
    <t>229頁</t>
    <phoneticPr fontId="2"/>
  </si>
  <si>
    <t>233頁</t>
    <phoneticPr fontId="2"/>
  </si>
  <si>
    <t>235頁</t>
    <phoneticPr fontId="2"/>
  </si>
  <si>
    <t>１　施策名</t>
    <rPh sb="2" eb="3">
      <t>セ</t>
    </rPh>
    <rPh sb="3" eb="4">
      <t>サク</t>
    </rPh>
    <rPh sb="4" eb="5">
      <t>ナ</t>
    </rPh>
    <phoneticPr fontId="2"/>
  </si>
  <si>
    <t>３　総合計画体系</t>
    <rPh sb="2" eb="4">
      <t>ソウゴウ</t>
    </rPh>
    <rPh sb="4" eb="6">
      <t>ケイカク</t>
    </rPh>
    <rPh sb="6" eb="8">
      <t>タイケイ</t>
    </rPh>
    <phoneticPr fontId="2"/>
  </si>
  <si>
    <t>４　施策の意図</t>
    <rPh sb="2" eb="3">
      <t>セ</t>
    </rPh>
    <rPh sb="3" eb="4">
      <t>サク</t>
    </rPh>
    <rPh sb="5" eb="7">
      <t>イト</t>
    </rPh>
    <phoneticPr fontId="2"/>
  </si>
  <si>
    <t>５　施策意図の達成状況</t>
    <rPh sb="2" eb="3">
      <t>セ</t>
    </rPh>
    <rPh sb="3" eb="4">
      <t>サク</t>
    </rPh>
    <rPh sb="4" eb="6">
      <t>イト</t>
    </rPh>
    <rPh sb="7" eb="9">
      <t>タッセイ</t>
    </rPh>
    <rPh sb="9" eb="11">
      <t>ジョウキョウ</t>
    </rPh>
    <phoneticPr fontId="2"/>
  </si>
  <si>
    <t>１０　構成事務事業の方向性・優先度判断</t>
    <rPh sb="3" eb="5">
      <t>コウセイ</t>
    </rPh>
    <rPh sb="5" eb="7">
      <t>ジム</t>
    </rPh>
    <rPh sb="7" eb="9">
      <t>ジギョウ</t>
    </rPh>
    <rPh sb="10" eb="13">
      <t>ホウコウセイ</t>
    </rPh>
    <rPh sb="14" eb="17">
      <t>ユウセンド</t>
    </rPh>
    <rPh sb="17" eb="19">
      <t>ハンダン</t>
    </rPh>
    <phoneticPr fontId="2"/>
  </si>
  <si>
    <t>企画財務部企画課</t>
    <rPh sb="0" eb="2">
      <t>キカク</t>
    </rPh>
    <rPh sb="2" eb="5">
      <t>ザイムブ</t>
    </rPh>
    <rPh sb="5" eb="8">
      <t>キカクカ</t>
    </rPh>
    <phoneticPr fontId="2"/>
  </si>
  <si>
    <t>企画財務部秘書広報課</t>
    <rPh sb="0" eb="2">
      <t>キカク</t>
    </rPh>
    <rPh sb="2" eb="5">
      <t>ザイムブ</t>
    </rPh>
    <rPh sb="5" eb="7">
      <t>ヒショ</t>
    </rPh>
    <rPh sb="7" eb="9">
      <t>コウホウ</t>
    </rPh>
    <rPh sb="9" eb="10">
      <t>カ</t>
    </rPh>
    <phoneticPr fontId="2"/>
  </si>
  <si>
    <t>施策指標の達成状況</t>
    <rPh sb="0" eb="2">
      <t>セサク</t>
    </rPh>
    <rPh sb="2" eb="4">
      <t>シヒョウ</t>
    </rPh>
    <rPh sb="5" eb="7">
      <t>タッセイ</t>
    </rPh>
    <rPh sb="7" eb="9">
      <t>ジョウキョウ</t>
    </rPh>
    <phoneticPr fontId="2"/>
  </si>
  <si>
    <t>企画財務部財政課</t>
    <rPh sb="0" eb="2">
      <t>キカク</t>
    </rPh>
    <rPh sb="2" eb="5">
      <t>ザイムブ</t>
    </rPh>
    <rPh sb="5" eb="7">
      <t>ザイセイ</t>
    </rPh>
    <rPh sb="7" eb="8">
      <t>カ</t>
    </rPh>
    <phoneticPr fontId="2"/>
  </si>
  <si>
    <t>企画財務部納税課</t>
    <rPh sb="0" eb="2">
      <t>キカク</t>
    </rPh>
    <rPh sb="2" eb="5">
      <t>ザイムブ</t>
    </rPh>
    <rPh sb="5" eb="7">
      <t>ノウゼイ</t>
    </rPh>
    <rPh sb="7" eb="8">
      <t>カ</t>
    </rPh>
    <phoneticPr fontId="2"/>
  </si>
  <si>
    <t>企画財務部市民税課</t>
    <rPh sb="0" eb="2">
      <t>キカク</t>
    </rPh>
    <rPh sb="2" eb="5">
      <t>ザイムブ</t>
    </rPh>
    <rPh sb="5" eb="8">
      <t>シミンゼイ</t>
    </rPh>
    <rPh sb="8" eb="9">
      <t>カ</t>
    </rPh>
    <phoneticPr fontId="2"/>
  </si>
  <si>
    <t>企画財務部資産税課</t>
    <rPh sb="0" eb="2">
      <t>キカク</t>
    </rPh>
    <rPh sb="2" eb="4">
      <t>ザイム</t>
    </rPh>
    <rPh sb="4" eb="5">
      <t>ブ</t>
    </rPh>
    <rPh sb="5" eb="8">
      <t>シサンゼイ</t>
    </rPh>
    <rPh sb="8" eb="9">
      <t>カ</t>
    </rPh>
    <phoneticPr fontId="2"/>
  </si>
  <si>
    <t>総務部総務課</t>
    <rPh sb="0" eb="2">
      <t>ソウム</t>
    </rPh>
    <rPh sb="2" eb="3">
      <t>ブ</t>
    </rPh>
    <rPh sb="3" eb="5">
      <t>ソウム</t>
    </rPh>
    <rPh sb="5" eb="6">
      <t>カ</t>
    </rPh>
    <phoneticPr fontId="2"/>
  </si>
  <si>
    <t>総務部人事課</t>
    <rPh sb="0" eb="2">
      <t>ソウム</t>
    </rPh>
    <rPh sb="2" eb="3">
      <t>ブ</t>
    </rPh>
    <rPh sb="3" eb="5">
      <t>ジンジ</t>
    </rPh>
    <rPh sb="5" eb="6">
      <t>カ</t>
    </rPh>
    <phoneticPr fontId="2"/>
  </si>
  <si>
    <t>総務部市政情報課</t>
    <rPh sb="0" eb="2">
      <t>ソウム</t>
    </rPh>
    <rPh sb="2" eb="3">
      <t>ブ</t>
    </rPh>
    <rPh sb="3" eb="5">
      <t>シセイ</t>
    </rPh>
    <rPh sb="5" eb="7">
      <t>ジョウホウ</t>
    </rPh>
    <rPh sb="7" eb="8">
      <t>カ</t>
    </rPh>
    <phoneticPr fontId="2"/>
  </si>
  <si>
    <t>総務部管財営繕課</t>
    <rPh sb="0" eb="2">
      <t>ソウム</t>
    </rPh>
    <rPh sb="2" eb="3">
      <t>ブ</t>
    </rPh>
    <rPh sb="3" eb="5">
      <t>カンザイ</t>
    </rPh>
    <rPh sb="5" eb="7">
      <t>エイゼン</t>
    </rPh>
    <rPh sb="7" eb="8">
      <t>カ</t>
    </rPh>
    <phoneticPr fontId="2"/>
  </si>
  <si>
    <t>総務部契約調達課</t>
    <rPh sb="0" eb="2">
      <t>ソウム</t>
    </rPh>
    <rPh sb="2" eb="3">
      <t>ブ</t>
    </rPh>
    <rPh sb="3" eb="5">
      <t>ケイヤク</t>
    </rPh>
    <rPh sb="5" eb="7">
      <t>チョウタツ</t>
    </rPh>
    <rPh sb="7" eb="8">
      <t>カ</t>
    </rPh>
    <phoneticPr fontId="2"/>
  </si>
  <si>
    <t>総務部工事検査課</t>
    <rPh sb="0" eb="2">
      <t>ソウム</t>
    </rPh>
    <rPh sb="2" eb="3">
      <t>ブ</t>
    </rPh>
    <rPh sb="3" eb="5">
      <t>コウジ</t>
    </rPh>
    <rPh sb="5" eb="7">
      <t>ケンサ</t>
    </rPh>
    <rPh sb="7" eb="8">
      <t>カ</t>
    </rPh>
    <phoneticPr fontId="2"/>
  </si>
  <si>
    <t>総務部庁舎建設室</t>
    <rPh sb="0" eb="2">
      <t>ソウム</t>
    </rPh>
    <rPh sb="2" eb="3">
      <t>ブ</t>
    </rPh>
    <rPh sb="3" eb="5">
      <t>チョウシャ</t>
    </rPh>
    <rPh sb="5" eb="7">
      <t>ケンセツ</t>
    </rPh>
    <rPh sb="7" eb="8">
      <t>シツ</t>
    </rPh>
    <phoneticPr fontId="2"/>
  </si>
  <si>
    <t>生活安全部地域課</t>
    <rPh sb="0" eb="2">
      <t>セイカツ</t>
    </rPh>
    <rPh sb="2" eb="4">
      <t>アンゼン</t>
    </rPh>
    <rPh sb="4" eb="5">
      <t>ブ</t>
    </rPh>
    <rPh sb="5" eb="7">
      <t>チイキ</t>
    </rPh>
    <rPh sb="7" eb="8">
      <t>カ</t>
    </rPh>
    <phoneticPr fontId="2"/>
  </si>
  <si>
    <t>生活安全部市民対話課</t>
    <rPh sb="0" eb="2">
      <t>セイカツ</t>
    </rPh>
    <rPh sb="2" eb="4">
      <t>アンゼン</t>
    </rPh>
    <rPh sb="4" eb="5">
      <t>ブ</t>
    </rPh>
    <rPh sb="5" eb="7">
      <t>シミン</t>
    </rPh>
    <rPh sb="7" eb="9">
      <t>タイワ</t>
    </rPh>
    <rPh sb="9" eb="10">
      <t>カ</t>
    </rPh>
    <phoneticPr fontId="2"/>
  </si>
  <si>
    <t>生活安全部市民課</t>
    <rPh sb="0" eb="2">
      <t>セイカツ</t>
    </rPh>
    <rPh sb="2" eb="4">
      <t>アンゼン</t>
    </rPh>
    <rPh sb="4" eb="5">
      <t>ブ</t>
    </rPh>
    <rPh sb="5" eb="7">
      <t>シミン</t>
    </rPh>
    <rPh sb="7" eb="8">
      <t>カ</t>
    </rPh>
    <phoneticPr fontId="2"/>
  </si>
  <si>
    <t>生活安全部防災安全課</t>
    <rPh sb="0" eb="2">
      <t>セイカツ</t>
    </rPh>
    <rPh sb="2" eb="4">
      <t>アンゼン</t>
    </rPh>
    <rPh sb="4" eb="5">
      <t>ブ</t>
    </rPh>
    <rPh sb="5" eb="7">
      <t>ボウサイ</t>
    </rPh>
    <rPh sb="7" eb="9">
      <t>アンゼン</t>
    </rPh>
    <rPh sb="9" eb="10">
      <t>カ</t>
    </rPh>
    <phoneticPr fontId="2"/>
  </si>
  <si>
    <t>生活安全部人権政策課</t>
    <rPh sb="0" eb="2">
      <t>セイカツ</t>
    </rPh>
    <rPh sb="2" eb="4">
      <t>アンゼン</t>
    </rPh>
    <rPh sb="4" eb="5">
      <t>ブ</t>
    </rPh>
    <rPh sb="5" eb="7">
      <t>ジンケン</t>
    </rPh>
    <rPh sb="7" eb="9">
      <t>セイサク</t>
    </rPh>
    <rPh sb="9" eb="10">
      <t>カ</t>
    </rPh>
    <phoneticPr fontId="2"/>
  </si>
  <si>
    <t>生活安全部男女共同参画課</t>
    <rPh sb="0" eb="2">
      <t>セイカツ</t>
    </rPh>
    <rPh sb="2" eb="4">
      <t>アンゼン</t>
    </rPh>
    <rPh sb="4" eb="5">
      <t>ブ</t>
    </rPh>
    <rPh sb="5" eb="7">
      <t>ダンジョ</t>
    </rPh>
    <rPh sb="7" eb="9">
      <t>キョウドウ</t>
    </rPh>
    <rPh sb="9" eb="11">
      <t>サンカク</t>
    </rPh>
    <rPh sb="11" eb="12">
      <t>カ</t>
    </rPh>
    <phoneticPr fontId="2"/>
  </si>
  <si>
    <t>文化振興部文化課</t>
    <rPh sb="0" eb="2">
      <t>ブンカ</t>
    </rPh>
    <rPh sb="2" eb="4">
      <t>シンコウ</t>
    </rPh>
    <rPh sb="4" eb="5">
      <t>ブ</t>
    </rPh>
    <rPh sb="5" eb="7">
      <t>ブンカ</t>
    </rPh>
    <rPh sb="7" eb="8">
      <t>カ</t>
    </rPh>
    <phoneticPr fontId="2"/>
  </si>
  <si>
    <t>文化振興部生涯学習課</t>
    <rPh sb="0" eb="2">
      <t>ブンカ</t>
    </rPh>
    <rPh sb="2" eb="4">
      <t>シンコウ</t>
    </rPh>
    <rPh sb="4" eb="5">
      <t>ブ</t>
    </rPh>
    <rPh sb="5" eb="7">
      <t>ショウガイ</t>
    </rPh>
    <rPh sb="7" eb="9">
      <t>ガクシュウ</t>
    </rPh>
    <rPh sb="9" eb="10">
      <t>カ</t>
    </rPh>
    <phoneticPr fontId="2"/>
  </si>
  <si>
    <t>文化振興部スポーツ課</t>
    <rPh sb="0" eb="2">
      <t>ブンカ</t>
    </rPh>
    <rPh sb="2" eb="4">
      <t>シンコウ</t>
    </rPh>
    <rPh sb="4" eb="5">
      <t>ブ</t>
    </rPh>
    <rPh sb="9" eb="10">
      <t>カ</t>
    </rPh>
    <phoneticPr fontId="2"/>
  </si>
  <si>
    <t>文化振興部図書館</t>
    <rPh sb="0" eb="2">
      <t>ブンカ</t>
    </rPh>
    <rPh sb="2" eb="4">
      <t>シンコウ</t>
    </rPh>
    <rPh sb="4" eb="5">
      <t>ブ</t>
    </rPh>
    <rPh sb="5" eb="8">
      <t>トショカン</t>
    </rPh>
    <phoneticPr fontId="2"/>
  </si>
  <si>
    <t>文化振興部考古博物館</t>
    <rPh sb="0" eb="2">
      <t>ブンカ</t>
    </rPh>
    <rPh sb="2" eb="4">
      <t>シンコウ</t>
    </rPh>
    <rPh sb="4" eb="5">
      <t>ブ</t>
    </rPh>
    <rPh sb="5" eb="7">
      <t>コウコ</t>
    </rPh>
    <rPh sb="7" eb="10">
      <t>ハクブツカン</t>
    </rPh>
    <phoneticPr fontId="2"/>
  </si>
  <si>
    <t>環境部環境政策課</t>
    <rPh sb="0" eb="3">
      <t>カンキョウブ</t>
    </rPh>
    <rPh sb="3" eb="5">
      <t>カンキョウ</t>
    </rPh>
    <rPh sb="5" eb="7">
      <t>セイサク</t>
    </rPh>
    <rPh sb="7" eb="8">
      <t>カ</t>
    </rPh>
    <phoneticPr fontId="2"/>
  </si>
  <si>
    <t>環境部廃棄物対策課</t>
    <rPh sb="0" eb="3">
      <t>カンキョウブ</t>
    </rPh>
    <rPh sb="3" eb="6">
      <t>ハイキブツ</t>
    </rPh>
    <rPh sb="6" eb="8">
      <t>タイサク</t>
    </rPh>
    <rPh sb="8" eb="9">
      <t>カ</t>
    </rPh>
    <phoneticPr fontId="2"/>
  </si>
  <si>
    <t>環境部開発整備課</t>
    <rPh sb="0" eb="3">
      <t>カンキョウブ</t>
    </rPh>
    <rPh sb="3" eb="5">
      <t>カイハツ</t>
    </rPh>
    <rPh sb="5" eb="7">
      <t>セイビ</t>
    </rPh>
    <rPh sb="7" eb="8">
      <t>カ</t>
    </rPh>
    <phoneticPr fontId="2"/>
  </si>
  <si>
    <t>環境部不燃物リサイクルセンター</t>
    <rPh sb="0" eb="3">
      <t>カンキョウブ</t>
    </rPh>
    <rPh sb="3" eb="6">
      <t>フネンブツ</t>
    </rPh>
    <phoneticPr fontId="2"/>
  </si>
  <si>
    <t>環境部清掃センター</t>
    <rPh sb="0" eb="3">
      <t>カンキョウブ</t>
    </rPh>
    <rPh sb="3" eb="5">
      <t>セイソウ</t>
    </rPh>
    <phoneticPr fontId="2"/>
  </si>
  <si>
    <t>環境部クリーンセンター</t>
    <rPh sb="0" eb="3">
      <t>カンキョウブ</t>
    </rPh>
    <phoneticPr fontId="2"/>
  </si>
  <si>
    <t>保健福祉部生活支援課</t>
    <rPh sb="0" eb="2">
      <t>ホケン</t>
    </rPh>
    <rPh sb="2" eb="4">
      <t>フクシ</t>
    </rPh>
    <rPh sb="4" eb="5">
      <t>ブ</t>
    </rPh>
    <rPh sb="5" eb="7">
      <t>セイカツ</t>
    </rPh>
    <rPh sb="7" eb="9">
      <t>シエン</t>
    </rPh>
    <rPh sb="9" eb="10">
      <t>カ</t>
    </rPh>
    <phoneticPr fontId="2"/>
  </si>
  <si>
    <t>保健福祉部長寿社会課</t>
    <rPh sb="0" eb="2">
      <t>ホケン</t>
    </rPh>
    <rPh sb="2" eb="4">
      <t>フクシ</t>
    </rPh>
    <rPh sb="4" eb="5">
      <t>ブ</t>
    </rPh>
    <rPh sb="5" eb="7">
      <t>チョウジュ</t>
    </rPh>
    <rPh sb="7" eb="9">
      <t>シャカイ</t>
    </rPh>
    <rPh sb="9" eb="10">
      <t>カ</t>
    </rPh>
    <phoneticPr fontId="2"/>
  </si>
  <si>
    <t>保健福祉部障害福祉課</t>
    <rPh sb="0" eb="2">
      <t>ホケン</t>
    </rPh>
    <rPh sb="2" eb="4">
      <t>フクシ</t>
    </rPh>
    <rPh sb="4" eb="5">
      <t>ブ</t>
    </rPh>
    <rPh sb="5" eb="7">
      <t>ショウガイ</t>
    </rPh>
    <rPh sb="7" eb="9">
      <t>フクシ</t>
    </rPh>
    <rPh sb="9" eb="10">
      <t>カ</t>
    </rPh>
    <phoneticPr fontId="2"/>
  </si>
  <si>
    <t>保健福祉部子育て支援課</t>
    <rPh sb="0" eb="2">
      <t>ホケン</t>
    </rPh>
    <rPh sb="2" eb="4">
      <t>フクシ</t>
    </rPh>
    <rPh sb="4" eb="5">
      <t>ブ</t>
    </rPh>
    <rPh sb="5" eb="7">
      <t>コソダ</t>
    </rPh>
    <rPh sb="8" eb="10">
      <t>シエン</t>
    </rPh>
    <rPh sb="10" eb="11">
      <t>カ</t>
    </rPh>
    <phoneticPr fontId="2"/>
  </si>
  <si>
    <t>保健福祉部保険年金課</t>
    <rPh sb="0" eb="2">
      <t>ホケン</t>
    </rPh>
    <rPh sb="2" eb="4">
      <t>フクシ</t>
    </rPh>
    <rPh sb="4" eb="5">
      <t>ブ</t>
    </rPh>
    <rPh sb="5" eb="7">
      <t>ホケン</t>
    </rPh>
    <rPh sb="7" eb="9">
      <t>ネンキン</t>
    </rPh>
    <rPh sb="9" eb="10">
      <t>カ</t>
    </rPh>
    <phoneticPr fontId="2"/>
  </si>
  <si>
    <t>15-1</t>
    <phoneticPr fontId="2"/>
  </si>
  <si>
    <t>1-1</t>
    <phoneticPr fontId="2"/>
  </si>
  <si>
    <t>2-1</t>
    <phoneticPr fontId="2"/>
  </si>
  <si>
    <t>2-2</t>
    <phoneticPr fontId="2"/>
  </si>
  <si>
    <t>7-2</t>
    <phoneticPr fontId="2"/>
  </si>
  <si>
    <t>8-1</t>
    <phoneticPr fontId="2"/>
  </si>
  <si>
    <t>14-1</t>
    <phoneticPr fontId="2"/>
  </si>
  <si>
    <t>14-2</t>
    <phoneticPr fontId="2"/>
  </si>
  <si>
    <t>施策</t>
    <rPh sb="0" eb="2">
      <t>シサク</t>
    </rPh>
    <phoneticPr fontId="2"/>
  </si>
  <si>
    <t>保健福祉部健康づくり課</t>
    <rPh sb="0" eb="2">
      <t>ホケン</t>
    </rPh>
    <rPh sb="2" eb="4">
      <t>フクシ</t>
    </rPh>
    <rPh sb="4" eb="5">
      <t>ブ</t>
    </rPh>
    <rPh sb="5" eb="7">
      <t>ケンコウ</t>
    </rPh>
    <rPh sb="10" eb="11">
      <t>カ</t>
    </rPh>
    <phoneticPr fontId="2"/>
  </si>
  <si>
    <t>産業振興部産業政策課</t>
    <rPh sb="0" eb="2">
      <t>サンギョウ</t>
    </rPh>
    <rPh sb="2" eb="4">
      <t>シンコウ</t>
    </rPh>
    <rPh sb="4" eb="5">
      <t>ブ</t>
    </rPh>
    <rPh sb="5" eb="7">
      <t>サンギョウ</t>
    </rPh>
    <rPh sb="7" eb="9">
      <t>セイサク</t>
    </rPh>
    <rPh sb="9" eb="10">
      <t>カ</t>
    </rPh>
    <phoneticPr fontId="2"/>
  </si>
  <si>
    <t>産業振興部商業観光課</t>
    <rPh sb="0" eb="2">
      <t>サンギョウ</t>
    </rPh>
    <rPh sb="2" eb="4">
      <t>シンコウ</t>
    </rPh>
    <rPh sb="4" eb="5">
      <t>ブ</t>
    </rPh>
    <rPh sb="5" eb="7">
      <t>ショウギョウ</t>
    </rPh>
    <rPh sb="7" eb="9">
      <t>カンコウ</t>
    </rPh>
    <rPh sb="9" eb="10">
      <t>カ</t>
    </rPh>
    <phoneticPr fontId="2"/>
  </si>
  <si>
    <t>産業振興部農林水産課</t>
    <rPh sb="0" eb="2">
      <t>サンギョウ</t>
    </rPh>
    <rPh sb="2" eb="4">
      <t>シンコウ</t>
    </rPh>
    <rPh sb="4" eb="5">
      <t>ブ</t>
    </rPh>
    <rPh sb="5" eb="7">
      <t>ノウリン</t>
    </rPh>
    <rPh sb="7" eb="9">
      <t>スイサン</t>
    </rPh>
    <rPh sb="9" eb="10">
      <t>カ</t>
    </rPh>
    <phoneticPr fontId="2"/>
  </si>
  <si>
    <t>産業振興部耕地課</t>
    <rPh sb="0" eb="2">
      <t>サンギョウ</t>
    </rPh>
    <rPh sb="2" eb="4">
      <t>シンコウ</t>
    </rPh>
    <rPh sb="4" eb="5">
      <t>ブ</t>
    </rPh>
    <rPh sb="5" eb="7">
      <t>コウチ</t>
    </rPh>
    <rPh sb="7" eb="8">
      <t>カ</t>
    </rPh>
    <phoneticPr fontId="2"/>
  </si>
  <si>
    <t>産業振興部集落排水課</t>
    <rPh sb="0" eb="2">
      <t>サンギョウ</t>
    </rPh>
    <rPh sb="2" eb="4">
      <t>シンコウ</t>
    </rPh>
    <rPh sb="4" eb="5">
      <t>ブ</t>
    </rPh>
    <rPh sb="5" eb="7">
      <t>シュウラク</t>
    </rPh>
    <rPh sb="7" eb="9">
      <t>ハイスイ</t>
    </rPh>
    <rPh sb="9" eb="10">
      <t>カ</t>
    </rPh>
    <phoneticPr fontId="2"/>
  </si>
  <si>
    <t>土木部土木総務課</t>
    <rPh sb="0" eb="2">
      <t>ドボク</t>
    </rPh>
    <rPh sb="2" eb="3">
      <t>ブ</t>
    </rPh>
    <rPh sb="3" eb="5">
      <t>ドボク</t>
    </rPh>
    <rPh sb="5" eb="7">
      <t>ソウム</t>
    </rPh>
    <rPh sb="7" eb="8">
      <t>カ</t>
    </rPh>
    <phoneticPr fontId="2"/>
  </si>
  <si>
    <t>土木部道路整備課</t>
    <rPh sb="0" eb="2">
      <t>ドボク</t>
    </rPh>
    <rPh sb="2" eb="3">
      <t>ブ</t>
    </rPh>
    <rPh sb="3" eb="5">
      <t>ドウロ</t>
    </rPh>
    <rPh sb="5" eb="7">
      <t>セイビ</t>
    </rPh>
    <rPh sb="7" eb="8">
      <t>カ</t>
    </rPh>
    <phoneticPr fontId="2"/>
  </si>
  <si>
    <t>土木部道路保全課</t>
    <rPh sb="0" eb="2">
      <t>ドボク</t>
    </rPh>
    <rPh sb="2" eb="3">
      <t>ブ</t>
    </rPh>
    <rPh sb="3" eb="5">
      <t>ドウロ</t>
    </rPh>
    <rPh sb="5" eb="7">
      <t>ホゼン</t>
    </rPh>
    <rPh sb="7" eb="8">
      <t>カ</t>
    </rPh>
    <phoneticPr fontId="2"/>
  </si>
  <si>
    <t>土木部道路用地課</t>
    <rPh sb="0" eb="2">
      <t>ドボク</t>
    </rPh>
    <rPh sb="2" eb="3">
      <t>ブ</t>
    </rPh>
    <rPh sb="3" eb="5">
      <t>ドウロ</t>
    </rPh>
    <rPh sb="5" eb="7">
      <t>ヨウチ</t>
    </rPh>
    <rPh sb="7" eb="8">
      <t>カ</t>
    </rPh>
    <phoneticPr fontId="2"/>
  </si>
  <si>
    <t>土木部河川課</t>
    <rPh sb="0" eb="2">
      <t>ドボク</t>
    </rPh>
    <rPh sb="2" eb="3">
      <t>ブ</t>
    </rPh>
    <rPh sb="3" eb="5">
      <t>カセン</t>
    </rPh>
    <rPh sb="5" eb="6">
      <t>カ</t>
    </rPh>
    <phoneticPr fontId="2"/>
  </si>
  <si>
    <t>都市整備部都市計画課</t>
    <rPh sb="0" eb="2">
      <t>トシ</t>
    </rPh>
    <rPh sb="2" eb="4">
      <t>セイビ</t>
    </rPh>
    <rPh sb="4" eb="5">
      <t>ブ</t>
    </rPh>
    <rPh sb="5" eb="7">
      <t>トシ</t>
    </rPh>
    <rPh sb="7" eb="9">
      <t>ケイカク</t>
    </rPh>
    <rPh sb="9" eb="10">
      <t>カ</t>
    </rPh>
    <phoneticPr fontId="2"/>
  </si>
  <si>
    <t>都市整備部市街地整備課</t>
    <rPh sb="0" eb="2">
      <t>トシ</t>
    </rPh>
    <rPh sb="2" eb="4">
      <t>セイビ</t>
    </rPh>
    <rPh sb="4" eb="5">
      <t>ブ</t>
    </rPh>
    <rPh sb="5" eb="8">
      <t>シガイチ</t>
    </rPh>
    <rPh sb="8" eb="10">
      <t>セイビ</t>
    </rPh>
    <rPh sb="10" eb="11">
      <t>カ</t>
    </rPh>
    <phoneticPr fontId="2"/>
  </si>
  <si>
    <t>都市整備部建築指導課</t>
    <rPh sb="0" eb="2">
      <t>トシ</t>
    </rPh>
    <rPh sb="2" eb="4">
      <t>セイビ</t>
    </rPh>
    <rPh sb="4" eb="5">
      <t>ブ</t>
    </rPh>
    <rPh sb="5" eb="7">
      <t>ケンチク</t>
    </rPh>
    <rPh sb="7" eb="9">
      <t>シドウ</t>
    </rPh>
    <rPh sb="9" eb="10">
      <t>カ</t>
    </rPh>
    <phoneticPr fontId="2"/>
  </si>
  <si>
    <t>都市整備部住宅課</t>
    <rPh sb="0" eb="2">
      <t>トシ</t>
    </rPh>
    <rPh sb="2" eb="4">
      <t>セイビ</t>
    </rPh>
    <rPh sb="4" eb="5">
      <t>ブ</t>
    </rPh>
    <rPh sb="5" eb="7">
      <t>ジュウタク</t>
    </rPh>
    <rPh sb="7" eb="8">
      <t>カ</t>
    </rPh>
    <phoneticPr fontId="2"/>
  </si>
  <si>
    <t>都市整備部下水管理課</t>
    <rPh sb="0" eb="2">
      <t>トシ</t>
    </rPh>
    <rPh sb="2" eb="4">
      <t>セイビ</t>
    </rPh>
    <rPh sb="4" eb="5">
      <t>ブ</t>
    </rPh>
    <rPh sb="5" eb="7">
      <t>ゲスイ</t>
    </rPh>
    <rPh sb="7" eb="9">
      <t>カンリ</t>
    </rPh>
    <rPh sb="9" eb="10">
      <t>カ</t>
    </rPh>
    <phoneticPr fontId="2"/>
  </si>
  <si>
    <t>施策の現状評価</t>
    <rPh sb="0" eb="2">
      <t>シサク</t>
    </rPh>
    <rPh sb="3" eb="5">
      <t>ゲンジョウ</t>
    </rPh>
    <rPh sb="5" eb="7">
      <t>ヒョウカ</t>
    </rPh>
    <phoneticPr fontId="2"/>
  </si>
  <si>
    <t>有利に働くもの</t>
    <rPh sb="0" eb="2">
      <t>ユウリ</t>
    </rPh>
    <rPh sb="3" eb="4">
      <t>ハタラ</t>
    </rPh>
    <phoneticPr fontId="2"/>
  </si>
  <si>
    <t>不利に働くもの</t>
    <rPh sb="0" eb="2">
      <t>フリ</t>
    </rPh>
    <rPh sb="3" eb="4">
      <t>ハタラ</t>
    </rPh>
    <phoneticPr fontId="2"/>
  </si>
  <si>
    <t>岡谷市の強み</t>
    <rPh sb="0" eb="3">
      <t>オカヤシ</t>
    </rPh>
    <rPh sb="4" eb="5">
      <t>ツヨ</t>
    </rPh>
    <phoneticPr fontId="2"/>
  </si>
  <si>
    <t>岡谷市の弱み</t>
    <rPh sb="0" eb="3">
      <t>オカヤシ</t>
    </rPh>
    <rPh sb="4" eb="5">
      <t>ヨワ</t>
    </rPh>
    <phoneticPr fontId="2"/>
  </si>
  <si>
    <t>都市整備部下水建設課</t>
    <rPh sb="0" eb="2">
      <t>トシ</t>
    </rPh>
    <rPh sb="2" eb="4">
      <t>セイビ</t>
    </rPh>
    <rPh sb="4" eb="5">
      <t>ブ</t>
    </rPh>
    <rPh sb="5" eb="7">
      <t>ゲスイ</t>
    </rPh>
    <rPh sb="7" eb="9">
      <t>ケンセツ</t>
    </rPh>
    <rPh sb="9" eb="10">
      <t>カ</t>
    </rPh>
    <phoneticPr fontId="2"/>
  </si>
  <si>
    <t>収入役室</t>
    <rPh sb="0" eb="3">
      <t>シュウニュウヤク</t>
    </rPh>
    <rPh sb="3" eb="4">
      <t>シツ</t>
    </rPh>
    <phoneticPr fontId="2"/>
  </si>
  <si>
    <t>水道局水道総務課</t>
    <rPh sb="0" eb="3">
      <t>スイドウキョク</t>
    </rPh>
    <rPh sb="3" eb="5">
      <t>スイドウ</t>
    </rPh>
    <rPh sb="5" eb="7">
      <t>ソウム</t>
    </rPh>
    <rPh sb="7" eb="8">
      <t>カ</t>
    </rPh>
    <phoneticPr fontId="2"/>
  </si>
  <si>
    <t>水道局営業課</t>
    <rPh sb="0" eb="3">
      <t>スイドウキョク</t>
    </rPh>
    <rPh sb="3" eb="5">
      <t>エイギョウ</t>
    </rPh>
    <rPh sb="5" eb="6">
      <t>カ</t>
    </rPh>
    <phoneticPr fontId="2"/>
  </si>
  <si>
    <t>水道局工務課</t>
    <rPh sb="0" eb="2">
      <t>スイドウ</t>
    </rPh>
    <rPh sb="2" eb="3">
      <t>キョク</t>
    </rPh>
    <rPh sb="3" eb="5">
      <t>コウム</t>
    </rPh>
    <rPh sb="5" eb="6">
      <t>カ</t>
    </rPh>
    <phoneticPr fontId="2"/>
  </si>
  <si>
    <t>水道局水源課</t>
    <rPh sb="0" eb="3">
      <t>スイドウキョク</t>
    </rPh>
    <rPh sb="3" eb="5">
      <t>スイゲン</t>
    </rPh>
    <rPh sb="5" eb="6">
      <t>カ</t>
    </rPh>
    <phoneticPr fontId="2"/>
  </si>
  <si>
    <t>教育委員会事務局教育総務課</t>
    <rPh sb="0" eb="2">
      <t>キョウイク</t>
    </rPh>
    <rPh sb="2" eb="5">
      <t>イインカイ</t>
    </rPh>
    <rPh sb="5" eb="8">
      <t>ジムキョク</t>
    </rPh>
    <rPh sb="8" eb="10">
      <t>キョウイク</t>
    </rPh>
    <rPh sb="10" eb="12">
      <t>ソウム</t>
    </rPh>
    <rPh sb="12" eb="13">
      <t>カ</t>
    </rPh>
    <phoneticPr fontId="2"/>
  </si>
  <si>
    <t>教育委員会事務局学校教育課</t>
    <rPh sb="0" eb="2">
      <t>キョウイク</t>
    </rPh>
    <rPh sb="2" eb="5">
      <t>イインカイ</t>
    </rPh>
    <rPh sb="5" eb="8">
      <t>ジムキョク</t>
    </rPh>
    <rPh sb="8" eb="10">
      <t>ガッコウ</t>
    </rPh>
    <rPh sb="10" eb="12">
      <t>キョウイク</t>
    </rPh>
    <rPh sb="12" eb="13">
      <t>カ</t>
    </rPh>
    <phoneticPr fontId="2"/>
  </si>
  <si>
    <t>教育委員会事務局指導課</t>
    <rPh sb="0" eb="2">
      <t>キョウイク</t>
    </rPh>
    <rPh sb="2" eb="5">
      <t>イインカイ</t>
    </rPh>
    <rPh sb="5" eb="8">
      <t>ジムキョク</t>
    </rPh>
    <rPh sb="8" eb="10">
      <t>シドウ</t>
    </rPh>
    <rPh sb="10" eb="11">
      <t>カ</t>
    </rPh>
    <phoneticPr fontId="2"/>
  </si>
  <si>
    <t>教育委員会事務局青少年課</t>
    <rPh sb="0" eb="2">
      <t>キョウイク</t>
    </rPh>
    <rPh sb="2" eb="5">
      <t>イインカイ</t>
    </rPh>
    <rPh sb="5" eb="8">
      <t>ジムキョク</t>
    </rPh>
    <rPh sb="8" eb="11">
      <t>セイショウネン</t>
    </rPh>
    <rPh sb="11" eb="12">
      <t>カ</t>
    </rPh>
    <phoneticPr fontId="2"/>
  </si>
  <si>
    <t>教育委員会事務局人権教育課</t>
    <rPh sb="0" eb="2">
      <t>キョウイク</t>
    </rPh>
    <rPh sb="2" eb="5">
      <t>イインカイ</t>
    </rPh>
    <rPh sb="5" eb="8">
      <t>ジムキョク</t>
    </rPh>
    <rPh sb="8" eb="10">
      <t>ジンケン</t>
    </rPh>
    <rPh sb="10" eb="12">
      <t>キョウイク</t>
    </rPh>
    <rPh sb="12" eb="13">
      <t>カ</t>
    </rPh>
    <phoneticPr fontId="2"/>
  </si>
  <si>
    <t>教育委員会事務局教育研究所</t>
    <rPh sb="0" eb="2">
      <t>キョウイク</t>
    </rPh>
    <rPh sb="2" eb="5">
      <t>イインカイ</t>
    </rPh>
    <rPh sb="5" eb="8">
      <t>ジムキョク</t>
    </rPh>
    <rPh sb="8" eb="10">
      <t>キョウイク</t>
    </rPh>
    <rPh sb="10" eb="13">
      <t>ケンキュウショ</t>
    </rPh>
    <phoneticPr fontId="2"/>
  </si>
  <si>
    <t>消防本部消防総務課</t>
    <rPh sb="0" eb="2">
      <t>ショウボウ</t>
    </rPh>
    <rPh sb="2" eb="4">
      <t>ホンブ</t>
    </rPh>
    <rPh sb="4" eb="6">
      <t>ショウボウ</t>
    </rPh>
    <rPh sb="6" eb="8">
      <t>ソウム</t>
    </rPh>
    <rPh sb="8" eb="9">
      <t>カ</t>
    </rPh>
    <phoneticPr fontId="2"/>
  </si>
  <si>
    <t>消防本部消防課</t>
    <rPh sb="0" eb="2">
      <t>ショウボウ</t>
    </rPh>
    <rPh sb="2" eb="4">
      <t>ホンブ</t>
    </rPh>
    <rPh sb="4" eb="6">
      <t>ショウボウ</t>
    </rPh>
    <rPh sb="6" eb="7">
      <t>カ</t>
    </rPh>
    <phoneticPr fontId="2"/>
  </si>
  <si>
    <t>消防本部予防課</t>
    <rPh sb="0" eb="2">
      <t>ショウボウ</t>
    </rPh>
    <rPh sb="2" eb="4">
      <t>ホンブ</t>
    </rPh>
    <rPh sb="4" eb="6">
      <t>ヨボウ</t>
    </rPh>
    <rPh sb="6" eb="7">
      <t>カ</t>
    </rPh>
    <phoneticPr fontId="2"/>
  </si>
  <si>
    <t>消防本部情報指令課</t>
    <rPh sb="0" eb="2">
      <t>ショウボウ</t>
    </rPh>
    <rPh sb="2" eb="4">
      <t>ホンブ</t>
    </rPh>
    <rPh sb="4" eb="6">
      <t>ジョウホウ</t>
    </rPh>
    <rPh sb="6" eb="8">
      <t>シレイ</t>
    </rPh>
    <rPh sb="8" eb="9">
      <t>カ</t>
    </rPh>
    <phoneticPr fontId="2"/>
  </si>
  <si>
    <t>消防本部消防署</t>
    <rPh sb="0" eb="2">
      <t>ショウボウ</t>
    </rPh>
    <rPh sb="2" eb="4">
      <t>ホンブ</t>
    </rPh>
    <rPh sb="4" eb="7">
      <t>ショウボウショ</t>
    </rPh>
    <phoneticPr fontId="2"/>
  </si>
  <si>
    <t>議会事務局議事課</t>
    <rPh sb="0" eb="2">
      <t>ギカイ</t>
    </rPh>
    <rPh sb="2" eb="5">
      <t>ジムキョク</t>
    </rPh>
    <rPh sb="5" eb="7">
      <t>ギジ</t>
    </rPh>
    <rPh sb="7" eb="8">
      <t>カ</t>
    </rPh>
    <phoneticPr fontId="2"/>
  </si>
  <si>
    <t>選挙管理委員会事務局</t>
    <rPh sb="0" eb="2">
      <t>センキョ</t>
    </rPh>
    <rPh sb="2" eb="4">
      <t>カンリ</t>
    </rPh>
    <rPh sb="4" eb="7">
      <t>イインカイ</t>
    </rPh>
    <rPh sb="7" eb="10">
      <t>ジムキョク</t>
    </rPh>
    <phoneticPr fontId="2"/>
  </si>
  <si>
    <t>監査委員事務局</t>
    <rPh sb="0" eb="2">
      <t>カンサ</t>
    </rPh>
    <rPh sb="2" eb="4">
      <t>イイン</t>
    </rPh>
    <rPh sb="4" eb="7">
      <t>ジムキョク</t>
    </rPh>
    <phoneticPr fontId="2"/>
  </si>
  <si>
    <t>農業委員会事務局</t>
    <rPh sb="0" eb="2">
      <t>ノウギョウ</t>
    </rPh>
    <rPh sb="2" eb="5">
      <t>イインカイ</t>
    </rPh>
    <rPh sb="5" eb="8">
      <t>ジムキョク</t>
    </rPh>
    <phoneticPr fontId="2"/>
  </si>
  <si>
    <t>　　コード</t>
    <phoneticPr fontId="2"/>
  </si>
  <si>
    <t>７　施策の方向性及び総合評価</t>
    <rPh sb="2" eb="3">
      <t>セ</t>
    </rPh>
    <rPh sb="3" eb="4">
      <t>サク</t>
    </rPh>
    <rPh sb="5" eb="8">
      <t>ホウコウセイ</t>
    </rPh>
    <rPh sb="8" eb="9">
      <t>オヨ</t>
    </rPh>
    <rPh sb="10" eb="12">
      <t>ソウゴウ</t>
    </rPh>
    <rPh sb="12" eb="14">
      <t>ヒョウカ</t>
    </rPh>
    <phoneticPr fontId="2"/>
  </si>
  <si>
    <t>８　環境変化を踏まえた施策の課題認識</t>
    <rPh sb="2" eb="4">
      <t>カンキョウ</t>
    </rPh>
    <rPh sb="4" eb="6">
      <t>ヘンカ</t>
    </rPh>
    <rPh sb="7" eb="8">
      <t>フ</t>
    </rPh>
    <rPh sb="11" eb="12">
      <t>セ</t>
    </rPh>
    <rPh sb="12" eb="13">
      <t>サク</t>
    </rPh>
    <rPh sb="14" eb="16">
      <t>カダイ</t>
    </rPh>
    <rPh sb="16" eb="18">
      <t>ニンシキ</t>
    </rPh>
    <phoneticPr fontId="2"/>
  </si>
  <si>
    <t>９　新規事業や事業の優先度の考え方</t>
    <rPh sb="2" eb="4">
      <t>シンキ</t>
    </rPh>
    <rPh sb="4" eb="6">
      <t>ジギョウ</t>
    </rPh>
    <rPh sb="7" eb="9">
      <t>ジギョウ</t>
    </rPh>
    <rPh sb="10" eb="13">
      <t>ユウセンド</t>
    </rPh>
    <rPh sb="14" eb="15">
      <t>カンガ</t>
    </rPh>
    <rPh sb="16" eb="17">
      <t>カタ</t>
    </rPh>
    <phoneticPr fontId="2"/>
  </si>
  <si>
    <t>２　作成者　</t>
    <rPh sb="2" eb="5">
      <t>サクセイシャ</t>
    </rPh>
    <phoneticPr fontId="2"/>
  </si>
  <si>
    <t>①部局名</t>
    <phoneticPr fontId="2"/>
  </si>
  <si>
    <t xml:space="preserve">   氏名</t>
    <phoneticPr fontId="2"/>
  </si>
  <si>
    <t>　 電話番号</t>
    <rPh sb="2" eb="4">
      <t>デンワ</t>
    </rPh>
    <rPh sb="4" eb="6">
      <t>バンゴウ</t>
    </rPh>
    <phoneticPr fontId="2"/>
  </si>
  <si>
    <t>②部局名</t>
    <rPh sb="1" eb="3">
      <t>ブキョク</t>
    </rPh>
    <rPh sb="3" eb="4">
      <t>ナ</t>
    </rPh>
    <phoneticPr fontId="2"/>
  </si>
  <si>
    <t xml:space="preserve">   氏名</t>
    <rPh sb="3" eb="5">
      <t>シメイ</t>
    </rPh>
    <phoneticPr fontId="2"/>
  </si>
  <si>
    <t xml:space="preserve">   電話番号</t>
    <rPh sb="3" eb="5">
      <t>デンワ</t>
    </rPh>
    <rPh sb="5" eb="7">
      <t>バンゴウ</t>
    </rPh>
    <phoneticPr fontId="2"/>
  </si>
  <si>
    <t>③部局名</t>
    <rPh sb="1" eb="3">
      <t>ブキョク</t>
    </rPh>
    <rPh sb="3" eb="4">
      <t>ナ</t>
    </rPh>
    <phoneticPr fontId="2"/>
  </si>
  <si>
    <t>　 氏名</t>
    <rPh sb="2" eb="4">
      <t>シメイ</t>
    </rPh>
    <phoneticPr fontId="2"/>
  </si>
  <si>
    <t>　基本目標</t>
    <rPh sb="1" eb="3">
      <t>キホン</t>
    </rPh>
    <rPh sb="3" eb="5">
      <t>モクヒョウ</t>
    </rPh>
    <phoneticPr fontId="2"/>
  </si>
  <si>
    <t>　施策の大綱</t>
    <rPh sb="1" eb="2">
      <t>セ</t>
    </rPh>
    <rPh sb="2" eb="3">
      <t>サク</t>
    </rPh>
    <rPh sb="4" eb="6">
      <t>タイコウ</t>
    </rPh>
    <phoneticPr fontId="2"/>
  </si>
  <si>
    <t>　〃頁数</t>
    <rPh sb="2" eb="3">
      <t>ページ</t>
    </rPh>
    <rPh sb="3" eb="4">
      <t>スウ</t>
    </rPh>
    <phoneticPr fontId="2"/>
  </si>
  <si>
    <t>　計画項目</t>
    <rPh sb="1" eb="3">
      <t>ケイカク</t>
    </rPh>
    <rPh sb="3" eb="5">
      <t>コウモク</t>
    </rPh>
    <phoneticPr fontId="2"/>
  </si>
  <si>
    <t>　施策指標名</t>
    <phoneticPr fontId="2"/>
  </si>
  <si>
    <t>　単位</t>
    <rPh sb="1" eb="3">
      <t>タンイ</t>
    </rPh>
    <phoneticPr fontId="2"/>
  </si>
  <si>
    <t>　14実績値</t>
    <rPh sb="3" eb="5">
      <t>ジッセキ</t>
    </rPh>
    <rPh sb="5" eb="6">
      <t>チ</t>
    </rPh>
    <phoneticPr fontId="2"/>
  </si>
  <si>
    <t>　15実績値</t>
    <rPh sb="3" eb="5">
      <t>ジッセキ</t>
    </rPh>
    <rPh sb="5" eb="6">
      <t>チ</t>
    </rPh>
    <phoneticPr fontId="2"/>
  </si>
  <si>
    <t>　16目標値</t>
    <rPh sb="3" eb="6">
      <t>モクヒョウチ</t>
    </rPh>
    <phoneticPr fontId="2"/>
  </si>
  <si>
    <t>　16実績値</t>
    <rPh sb="3" eb="5">
      <t>ジッセキ</t>
    </rPh>
    <rPh sb="5" eb="6">
      <t>チ</t>
    </rPh>
    <phoneticPr fontId="2"/>
  </si>
  <si>
    <t>　17目標値</t>
    <rPh sb="3" eb="6">
      <t>モクヒョウチ</t>
    </rPh>
    <phoneticPr fontId="2"/>
  </si>
  <si>
    <t>　計画年度</t>
    <rPh sb="1" eb="3">
      <t>ケイカク</t>
    </rPh>
    <rPh sb="3" eb="5">
      <t>ネンド</t>
    </rPh>
    <phoneticPr fontId="2"/>
  </si>
  <si>
    <t>　〃目標値</t>
    <rPh sb="2" eb="5">
      <t>モクヒョウチ</t>
    </rPh>
    <phoneticPr fontId="2"/>
  </si>
  <si>
    <t>　指標の説明又は値の計算式</t>
    <rPh sb="1" eb="3">
      <t>シヒョウ</t>
    </rPh>
    <rPh sb="4" eb="6">
      <t>セツメイ</t>
    </rPh>
    <rPh sb="6" eb="7">
      <t>マタ</t>
    </rPh>
    <rPh sb="8" eb="9">
      <t>アタイ</t>
    </rPh>
    <rPh sb="10" eb="12">
      <t>ケイサン</t>
    </rPh>
    <rPh sb="12" eb="13">
      <t>シキ</t>
    </rPh>
    <phoneticPr fontId="2"/>
  </si>
  <si>
    <t>６　施策総事業費の推移</t>
    <rPh sb="2" eb="3">
      <t>セ</t>
    </rPh>
    <rPh sb="3" eb="4">
      <t>サク</t>
    </rPh>
    <rPh sb="4" eb="8">
      <t>ソウジギョウヒ</t>
    </rPh>
    <rPh sb="9" eb="11">
      <t>スイイ</t>
    </rPh>
    <phoneticPr fontId="2"/>
  </si>
  <si>
    <t>　14決算額</t>
    <phoneticPr fontId="2"/>
  </si>
  <si>
    <t>　15決算額</t>
    <rPh sb="3" eb="5">
      <t>ケッサン</t>
    </rPh>
    <rPh sb="5" eb="6">
      <t>ガク</t>
    </rPh>
    <phoneticPr fontId="2"/>
  </si>
  <si>
    <t>　16決算額</t>
    <rPh sb="3" eb="5">
      <t>ケッサン</t>
    </rPh>
    <rPh sb="5" eb="6">
      <t>ガク</t>
    </rPh>
    <phoneticPr fontId="2"/>
  </si>
  <si>
    <t>　17予算額</t>
    <rPh sb="3" eb="5">
      <t>ヨサン</t>
    </rPh>
    <rPh sb="5" eb="6">
      <t>ガク</t>
    </rPh>
    <phoneticPr fontId="2"/>
  </si>
  <si>
    <t>No1区分上　　　　　　　　　　　　　　　　　　　　　　　</t>
    <phoneticPr fontId="2"/>
  </si>
  <si>
    <t>　　 区分下</t>
    <rPh sb="3" eb="5">
      <t>クブン</t>
    </rPh>
    <rPh sb="5" eb="6">
      <t>シタ</t>
    </rPh>
    <phoneticPr fontId="2"/>
  </si>
  <si>
    <t>　　 事務事業名</t>
    <rPh sb="3" eb="5">
      <t>ジム</t>
    </rPh>
    <rPh sb="5" eb="7">
      <t>ジギョウ</t>
    </rPh>
    <rPh sb="7" eb="8">
      <t>ナ</t>
    </rPh>
    <phoneticPr fontId="2"/>
  </si>
  <si>
    <t>　　 指標名</t>
    <rPh sb="3" eb="5">
      <t>シヒョウ</t>
    </rPh>
    <rPh sb="5" eb="6">
      <t>ナ</t>
    </rPh>
    <phoneticPr fontId="2"/>
  </si>
  <si>
    <t>　　 単位</t>
    <rPh sb="3" eb="5">
      <t>タンイ</t>
    </rPh>
    <phoneticPr fontId="2"/>
  </si>
  <si>
    <t>　　 14実績</t>
    <rPh sb="5" eb="7">
      <t>ジッセキ</t>
    </rPh>
    <phoneticPr fontId="2"/>
  </si>
  <si>
    <t>　　 15実績</t>
    <rPh sb="5" eb="7">
      <t>ジッセキ</t>
    </rPh>
    <phoneticPr fontId="2"/>
  </si>
  <si>
    <t>　　 16実績</t>
    <rPh sb="5" eb="7">
      <t>ジッセキ</t>
    </rPh>
    <phoneticPr fontId="2"/>
  </si>
  <si>
    <t>　　 17目標</t>
    <rPh sb="5" eb="7">
      <t>モクヒョウ</t>
    </rPh>
    <phoneticPr fontId="2"/>
  </si>
  <si>
    <t>　　 14決算</t>
    <rPh sb="5" eb="7">
      <t>ケッサン</t>
    </rPh>
    <phoneticPr fontId="2"/>
  </si>
  <si>
    <t>　　 15決算</t>
    <rPh sb="5" eb="7">
      <t>ケッサン</t>
    </rPh>
    <phoneticPr fontId="2"/>
  </si>
  <si>
    <t>　　 16決算</t>
    <rPh sb="5" eb="7">
      <t>ケッサン</t>
    </rPh>
    <phoneticPr fontId="2"/>
  </si>
  <si>
    <t>　　 17予算</t>
    <rPh sb="5" eb="7">
      <t>ヨサン</t>
    </rPh>
    <phoneticPr fontId="2"/>
  </si>
  <si>
    <t>　　 妥当性</t>
    <rPh sb="3" eb="6">
      <t>ダトウセイ</t>
    </rPh>
    <phoneticPr fontId="2"/>
  </si>
  <si>
    <t>　　 有効性</t>
    <rPh sb="3" eb="6">
      <t>ユウコウセイ</t>
    </rPh>
    <phoneticPr fontId="2"/>
  </si>
  <si>
    <t>　　 効率性</t>
    <rPh sb="3" eb="6">
      <t>コウリツセイ</t>
    </rPh>
    <phoneticPr fontId="2"/>
  </si>
  <si>
    <t>　　 方向性</t>
    <rPh sb="3" eb="6">
      <t>ホウコウセイ</t>
    </rPh>
    <phoneticPr fontId="2"/>
  </si>
  <si>
    <t>　　 優先度</t>
    <rPh sb="3" eb="6">
      <t>ユウセンド</t>
    </rPh>
    <phoneticPr fontId="2"/>
  </si>
  <si>
    <t>No2区分上　　　　　　　　　　　　　　　　　　　　　　　</t>
    <phoneticPr fontId="2"/>
  </si>
  <si>
    <t>No3区分上　　　　　　　　　　　　　　　　　　　　　　　</t>
    <phoneticPr fontId="2"/>
  </si>
  <si>
    <t>No4区分上　　　　　　　　　　　　　　　　　　　　　　　</t>
    <phoneticPr fontId="2"/>
  </si>
  <si>
    <t>No5区分上　　　　　　　　　　　　　　　　　　　　　　　</t>
    <phoneticPr fontId="2"/>
  </si>
  <si>
    <t>No6区分上　　　　　　　　　　　　　　　　　　　　　　　</t>
    <phoneticPr fontId="2"/>
  </si>
  <si>
    <t>No7区分上　　　　　　　　　　　　　　　　　　　　　　　</t>
    <phoneticPr fontId="2"/>
  </si>
  <si>
    <t>No8区分上　　　　　　　　　　　　　　　　　　　　　　　</t>
    <phoneticPr fontId="2"/>
  </si>
  <si>
    <t>No9区分上　　　　　　　　　　　　　　　　　　　　　　　</t>
    <phoneticPr fontId="2"/>
  </si>
  <si>
    <t>No10区分上　　　　　　　　　　　　　　　　　　　　　　　</t>
    <phoneticPr fontId="2"/>
  </si>
  <si>
    <t>　　   区分下</t>
    <rPh sb="5" eb="7">
      <t>クブン</t>
    </rPh>
    <rPh sb="7" eb="8">
      <t>シタ</t>
    </rPh>
    <phoneticPr fontId="2"/>
  </si>
  <si>
    <t>　　   事務事業名</t>
    <rPh sb="5" eb="7">
      <t>ジム</t>
    </rPh>
    <rPh sb="7" eb="9">
      <t>ジギョウ</t>
    </rPh>
    <rPh sb="9" eb="10">
      <t>ナ</t>
    </rPh>
    <phoneticPr fontId="2"/>
  </si>
  <si>
    <t>　　   指標名</t>
    <rPh sb="5" eb="7">
      <t>シヒョウ</t>
    </rPh>
    <rPh sb="7" eb="8">
      <t>ナ</t>
    </rPh>
    <phoneticPr fontId="2"/>
  </si>
  <si>
    <t>　　   単位</t>
    <rPh sb="5" eb="7">
      <t>タンイ</t>
    </rPh>
    <phoneticPr fontId="2"/>
  </si>
  <si>
    <t>　　   14実績</t>
    <rPh sb="7" eb="9">
      <t>ジッセキ</t>
    </rPh>
    <phoneticPr fontId="2"/>
  </si>
  <si>
    <t>　　   15実績</t>
    <rPh sb="7" eb="9">
      <t>ジッセキ</t>
    </rPh>
    <phoneticPr fontId="2"/>
  </si>
  <si>
    <t>　　   16実績</t>
    <rPh sb="7" eb="9">
      <t>ジッセキ</t>
    </rPh>
    <phoneticPr fontId="2"/>
  </si>
  <si>
    <t>　　   17目標</t>
    <rPh sb="7" eb="9">
      <t>モクヒョウ</t>
    </rPh>
    <phoneticPr fontId="2"/>
  </si>
  <si>
    <t>　　   14決算</t>
    <rPh sb="7" eb="9">
      <t>ケッサン</t>
    </rPh>
    <phoneticPr fontId="2"/>
  </si>
  <si>
    <t>　　   15決算</t>
    <rPh sb="7" eb="9">
      <t>ケッサン</t>
    </rPh>
    <phoneticPr fontId="2"/>
  </si>
  <si>
    <t>　　   16決算</t>
    <rPh sb="7" eb="9">
      <t>ケッサン</t>
    </rPh>
    <phoneticPr fontId="2"/>
  </si>
  <si>
    <t>　　   17予算</t>
    <rPh sb="7" eb="9">
      <t>ヨサン</t>
    </rPh>
    <phoneticPr fontId="2"/>
  </si>
  <si>
    <t>　　   妥当性</t>
    <rPh sb="5" eb="8">
      <t>ダトウセイ</t>
    </rPh>
    <phoneticPr fontId="2"/>
  </si>
  <si>
    <t>　　   有効性</t>
    <rPh sb="5" eb="8">
      <t>ユウコウセイ</t>
    </rPh>
    <phoneticPr fontId="2"/>
  </si>
  <si>
    <t>　　   効率性</t>
    <rPh sb="5" eb="8">
      <t>コウリツセイ</t>
    </rPh>
    <phoneticPr fontId="2"/>
  </si>
  <si>
    <t>　　   方向性</t>
    <rPh sb="5" eb="8">
      <t>ホウコウセイ</t>
    </rPh>
    <phoneticPr fontId="2"/>
  </si>
  <si>
    <t>　　   優先度</t>
    <rPh sb="5" eb="8">
      <t>ユウセンド</t>
    </rPh>
    <phoneticPr fontId="2"/>
  </si>
  <si>
    <t>No11区分上　　　　　　　　　　　　　　　　　　　　　　　</t>
    <phoneticPr fontId="2"/>
  </si>
  <si>
    <t>No12区分上　　　　　　　　　　　　　　　　　　　　　　　</t>
    <phoneticPr fontId="2"/>
  </si>
  <si>
    <t>No13区分上　　　　　　　　　　　　　　　　　　　　　　　</t>
    <phoneticPr fontId="2"/>
  </si>
  <si>
    <t>No14区分上　　　　　　　　　　　　　　　　　　　　　　　</t>
    <phoneticPr fontId="2"/>
  </si>
  <si>
    <t>No15区分上　　　　　　　　　　　　　　　　　　　　　　　</t>
    <phoneticPr fontId="2"/>
  </si>
  <si>
    <t>No16区分上　　　　　　　　　　　　　　　　　　　　　　　</t>
    <phoneticPr fontId="2"/>
  </si>
  <si>
    <t>No17区分上　　　　　　　　　　　　　　　　　　　　　　　</t>
    <phoneticPr fontId="2"/>
  </si>
  <si>
    <t>No18区分上　　　　　　　　　　　　　　　　　　　　　　　</t>
    <phoneticPr fontId="2"/>
  </si>
  <si>
    <t>No19区分上　　　　　　　　　　　　　　　　　　　　　　　</t>
    <phoneticPr fontId="2"/>
  </si>
  <si>
    <t>No20区分上　　　　　　　　　　　　　　　　　　　　　　　</t>
    <phoneticPr fontId="2"/>
  </si>
  <si>
    <t>No21区分上　　　　　　　　　　　　　　　　　　　　　　　</t>
    <phoneticPr fontId="2"/>
  </si>
  <si>
    <t>No22区分上　　　　　　　　　　　　　　　　　　　　　　　</t>
    <phoneticPr fontId="2"/>
  </si>
  <si>
    <t>No23区分上　　　　　　　　　　　　　　　　　　　　　　　</t>
    <phoneticPr fontId="2"/>
  </si>
  <si>
    <t>No24区分上　　　　　　　　　　　　　　　　　　　　　　　</t>
    <phoneticPr fontId="2"/>
  </si>
  <si>
    <t>No25区分上　　　　　　　　　　　　　　　　　　　　　　　</t>
    <phoneticPr fontId="2"/>
  </si>
  <si>
    <t>No26区分上　　　　　　　　　　　　　　　　　　　　　　　</t>
    <phoneticPr fontId="2"/>
  </si>
  <si>
    <t>No27区分上　　　　　　　　　　　　　　　　　　　　　　　</t>
    <phoneticPr fontId="2"/>
  </si>
  <si>
    <t xml:space="preserve">     〃頁数</t>
    <rPh sb="6" eb="7">
      <t>ページ</t>
    </rPh>
    <rPh sb="7" eb="8">
      <t>スウ</t>
    </rPh>
    <phoneticPr fontId="2"/>
  </si>
  <si>
    <t>作成者</t>
    <rPh sb="0" eb="2">
      <t>サクセイ</t>
    </rPh>
    <rPh sb="2" eb="3">
      <t>シャ</t>
    </rPh>
    <phoneticPr fontId="2"/>
  </si>
  <si>
    <t>妥当性</t>
    <rPh sb="0" eb="3">
      <t>ダトウセイ</t>
    </rPh>
    <phoneticPr fontId="2"/>
  </si>
  <si>
    <t>様　　式</t>
    <rPh sb="0" eb="1">
      <t>サマ</t>
    </rPh>
    <rPh sb="3" eb="4">
      <t>シキ</t>
    </rPh>
    <phoneticPr fontId="2"/>
  </si>
  <si>
    <t>年</t>
    <rPh sb="0" eb="1">
      <t>ネン</t>
    </rPh>
    <phoneticPr fontId="2"/>
  </si>
  <si>
    <t>月</t>
    <rPh sb="0" eb="1">
      <t>ガツ</t>
    </rPh>
    <phoneticPr fontId="2"/>
  </si>
  <si>
    <t>日</t>
    <rPh sb="0" eb="1">
      <t>ニチ</t>
    </rPh>
    <phoneticPr fontId="2"/>
  </si>
  <si>
    <t>合計コスト</t>
    <rPh sb="0" eb="2">
      <t>ゴウケイ</t>
    </rPh>
    <phoneticPr fontId="2"/>
  </si>
  <si>
    <t>直接事業費</t>
    <rPh sb="0" eb="2">
      <t>チョクセツ</t>
    </rPh>
    <rPh sb="2" eb="5">
      <t>ジギョウヒ</t>
    </rPh>
    <phoneticPr fontId="2"/>
  </si>
  <si>
    <t>人件費</t>
    <rPh sb="0" eb="3">
      <t>ジンケンヒ</t>
    </rPh>
    <phoneticPr fontId="2"/>
  </si>
  <si>
    <t>成果指標</t>
    <rPh sb="0" eb="1">
      <t>シゲル</t>
    </rPh>
    <rPh sb="1" eb="2">
      <t>ハタシ</t>
    </rPh>
    <rPh sb="2" eb="3">
      <t>ユビ</t>
    </rPh>
    <rPh sb="3" eb="4">
      <t>ヒョウ</t>
    </rPh>
    <phoneticPr fontId="2"/>
  </si>
  <si>
    <t>事務事業1</t>
    <rPh sb="0" eb="2">
      <t>ジム</t>
    </rPh>
    <rPh sb="2" eb="4">
      <t>ジギョウ</t>
    </rPh>
    <phoneticPr fontId="2"/>
  </si>
  <si>
    <t>事務事業2</t>
    <rPh sb="0" eb="2">
      <t>ジム</t>
    </rPh>
    <rPh sb="2" eb="4">
      <t>ジギョウ</t>
    </rPh>
    <phoneticPr fontId="2"/>
  </si>
  <si>
    <t>事務事業3</t>
    <rPh sb="0" eb="2">
      <t>ジム</t>
    </rPh>
    <rPh sb="2" eb="4">
      <t>ジギョウ</t>
    </rPh>
    <phoneticPr fontId="2"/>
  </si>
  <si>
    <t>事務事業4</t>
    <rPh sb="0" eb="2">
      <t>ジム</t>
    </rPh>
    <rPh sb="2" eb="4">
      <t>ジギョウ</t>
    </rPh>
    <phoneticPr fontId="2"/>
  </si>
  <si>
    <t>事務事業5</t>
    <rPh sb="0" eb="2">
      <t>ジム</t>
    </rPh>
    <rPh sb="2" eb="4">
      <t>ジギョウ</t>
    </rPh>
    <phoneticPr fontId="2"/>
  </si>
  <si>
    <t>事務事業6</t>
    <rPh sb="0" eb="2">
      <t>ジム</t>
    </rPh>
    <rPh sb="2" eb="4">
      <t>ジギョウ</t>
    </rPh>
    <phoneticPr fontId="2"/>
  </si>
  <si>
    <t>事務事業7</t>
    <rPh sb="0" eb="2">
      <t>ジム</t>
    </rPh>
    <rPh sb="2" eb="4">
      <t>ジギョウ</t>
    </rPh>
    <phoneticPr fontId="2"/>
  </si>
  <si>
    <t>事務事業8</t>
    <rPh sb="0" eb="2">
      <t>ジム</t>
    </rPh>
    <rPh sb="2" eb="4">
      <t>ジギョウ</t>
    </rPh>
    <phoneticPr fontId="2"/>
  </si>
  <si>
    <t>事務事業9</t>
    <rPh sb="0" eb="2">
      <t>ジム</t>
    </rPh>
    <rPh sb="2" eb="4">
      <t>ジギョウ</t>
    </rPh>
    <phoneticPr fontId="2"/>
  </si>
  <si>
    <t>事務事業10</t>
    <rPh sb="0" eb="2">
      <t>ジム</t>
    </rPh>
    <rPh sb="2" eb="4">
      <t>ジギョウ</t>
    </rPh>
    <phoneticPr fontId="2"/>
  </si>
  <si>
    <t>事務事業11</t>
    <rPh sb="0" eb="2">
      <t>ジム</t>
    </rPh>
    <rPh sb="2" eb="4">
      <t>ジギョウ</t>
    </rPh>
    <phoneticPr fontId="2"/>
  </si>
  <si>
    <t>事務事業12</t>
    <rPh sb="0" eb="2">
      <t>ジム</t>
    </rPh>
    <rPh sb="2" eb="4">
      <t>ジギョウ</t>
    </rPh>
    <phoneticPr fontId="2"/>
  </si>
  <si>
    <t>事務事業13</t>
    <rPh sb="0" eb="2">
      <t>ジム</t>
    </rPh>
    <rPh sb="2" eb="4">
      <t>ジギョウ</t>
    </rPh>
    <phoneticPr fontId="2"/>
  </si>
  <si>
    <t>事務事業14</t>
    <rPh sb="0" eb="2">
      <t>ジム</t>
    </rPh>
    <rPh sb="2" eb="4">
      <t>ジギョウ</t>
    </rPh>
    <phoneticPr fontId="2"/>
  </si>
  <si>
    <t>事務事業15</t>
    <rPh sb="0" eb="2">
      <t>ジム</t>
    </rPh>
    <rPh sb="2" eb="4">
      <t>ジギョウ</t>
    </rPh>
    <phoneticPr fontId="2"/>
  </si>
  <si>
    <t>事務事業16</t>
    <rPh sb="0" eb="2">
      <t>ジム</t>
    </rPh>
    <rPh sb="2" eb="4">
      <t>ジギョウ</t>
    </rPh>
    <phoneticPr fontId="2"/>
  </si>
  <si>
    <t>事務事業17</t>
    <rPh sb="0" eb="2">
      <t>ジム</t>
    </rPh>
    <rPh sb="2" eb="4">
      <t>ジギョウ</t>
    </rPh>
    <phoneticPr fontId="2"/>
  </si>
  <si>
    <t>事務事業18</t>
    <rPh sb="0" eb="2">
      <t>ジム</t>
    </rPh>
    <rPh sb="2" eb="4">
      <t>ジギョウ</t>
    </rPh>
    <phoneticPr fontId="2"/>
  </si>
  <si>
    <t>事務事業19</t>
    <rPh sb="0" eb="2">
      <t>ジム</t>
    </rPh>
    <rPh sb="2" eb="4">
      <t>ジギョウ</t>
    </rPh>
    <phoneticPr fontId="2"/>
  </si>
  <si>
    <t>事務事業20</t>
    <rPh sb="0" eb="2">
      <t>ジム</t>
    </rPh>
    <rPh sb="2" eb="4">
      <t>ジギョウ</t>
    </rPh>
    <phoneticPr fontId="2"/>
  </si>
  <si>
    <t>事務事業21</t>
    <rPh sb="0" eb="2">
      <t>ジム</t>
    </rPh>
    <rPh sb="2" eb="4">
      <t>ジギョウ</t>
    </rPh>
    <phoneticPr fontId="2"/>
  </si>
  <si>
    <t>事務事業22</t>
    <rPh sb="0" eb="2">
      <t>ジム</t>
    </rPh>
    <rPh sb="2" eb="4">
      <t>ジギョウ</t>
    </rPh>
    <phoneticPr fontId="2"/>
  </si>
  <si>
    <t>事務事業23</t>
    <rPh sb="0" eb="2">
      <t>ジム</t>
    </rPh>
    <rPh sb="2" eb="4">
      <t>ジギョウ</t>
    </rPh>
    <phoneticPr fontId="2"/>
  </si>
  <si>
    <t>事務事業24</t>
    <rPh sb="0" eb="2">
      <t>ジム</t>
    </rPh>
    <rPh sb="2" eb="4">
      <t>ジギョウ</t>
    </rPh>
    <phoneticPr fontId="2"/>
  </si>
  <si>
    <t>事務事業25</t>
    <rPh sb="0" eb="2">
      <t>ジム</t>
    </rPh>
    <rPh sb="2" eb="4">
      <t>ジギョウ</t>
    </rPh>
    <phoneticPr fontId="2"/>
  </si>
  <si>
    <t>事務事業26</t>
    <rPh sb="0" eb="2">
      <t>ジム</t>
    </rPh>
    <rPh sb="2" eb="4">
      <t>ジギョウ</t>
    </rPh>
    <phoneticPr fontId="2"/>
  </si>
  <si>
    <t>事務事業27</t>
    <rPh sb="0" eb="2">
      <t>ジム</t>
    </rPh>
    <rPh sb="2" eb="4">
      <t>ジギョウ</t>
    </rPh>
    <phoneticPr fontId="2"/>
  </si>
  <si>
    <t>コード</t>
    <phoneticPr fontId="2"/>
  </si>
  <si>
    <t>指標説明</t>
    <rPh sb="0" eb="2">
      <t>シヒョウ</t>
    </rPh>
    <rPh sb="2" eb="4">
      <t>セツメイ</t>
    </rPh>
    <phoneticPr fontId="2"/>
  </si>
  <si>
    <t xml:space="preserve">方向性 </t>
    <rPh sb="0" eb="1">
      <t>カタ</t>
    </rPh>
    <rPh sb="1" eb="2">
      <t>ムカイ</t>
    </rPh>
    <rPh sb="2" eb="3">
      <t>セイ</t>
    </rPh>
    <phoneticPr fontId="2"/>
  </si>
  <si>
    <t>担当部課</t>
    <phoneticPr fontId="2"/>
  </si>
  <si>
    <t>１</t>
    <phoneticPr fontId="2"/>
  </si>
  <si>
    <t>コード</t>
    <phoneticPr fontId="2"/>
  </si>
  <si>
    <t>２</t>
    <phoneticPr fontId="2"/>
  </si>
  <si>
    <t>①</t>
    <phoneticPr fontId="2"/>
  </si>
  <si>
    <t>②</t>
    <phoneticPr fontId="2"/>
  </si>
  <si>
    <t>③</t>
    <phoneticPr fontId="2"/>
  </si>
  <si>
    <t>６</t>
    <phoneticPr fontId="2"/>
  </si>
  <si>
    <t>No</t>
    <phoneticPr fontId="2"/>
  </si>
  <si>
    <t>新規事業</t>
    <phoneticPr fontId="2"/>
  </si>
  <si>
    <t>直接事業費・人件費の単位：千円</t>
    <phoneticPr fontId="2"/>
  </si>
  <si>
    <t>＊項目6より「直接事業費」「人件費」の合計を自動表示</t>
    <rPh sb="1" eb="3">
      <t>コウモク</t>
    </rPh>
    <rPh sb="7" eb="9">
      <t>チョクセツ</t>
    </rPh>
    <rPh sb="9" eb="12">
      <t>ジギョウヒ</t>
    </rPh>
    <rPh sb="14" eb="17">
      <t>ジンケンヒ</t>
    </rPh>
    <rPh sb="19" eb="21">
      <t>ゴウケイ</t>
    </rPh>
    <phoneticPr fontId="2"/>
  </si>
  <si>
    <t>施策名</t>
    <rPh sb="0" eb="2">
      <t>シサク</t>
    </rPh>
    <rPh sb="2" eb="3">
      <t>メイ</t>
    </rPh>
    <phoneticPr fontId="2"/>
  </si>
  <si>
    <t>部</t>
    <rPh sb="0" eb="1">
      <t>ブ</t>
    </rPh>
    <phoneticPr fontId="2"/>
  </si>
  <si>
    <t>課等</t>
    <rPh sb="0" eb="1">
      <t>カ</t>
    </rPh>
    <rPh sb="1" eb="2">
      <t>トウ</t>
    </rPh>
    <phoneticPr fontId="2"/>
  </si>
  <si>
    <t>実績値</t>
    <rPh sb="0" eb="2">
      <t>ジッセキ</t>
    </rPh>
    <rPh sb="2" eb="3">
      <t>チ</t>
    </rPh>
    <phoneticPr fontId="2"/>
  </si>
  <si>
    <t>目標値</t>
    <rPh sb="0" eb="2">
      <t>モクヒョウ</t>
    </rPh>
    <rPh sb="2" eb="3">
      <t>チ</t>
    </rPh>
    <phoneticPr fontId="2"/>
  </si>
  <si>
    <t>●施策の評価（CHECK）</t>
    <rPh sb="1" eb="3">
      <t>シサク</t>
    </rPh>
    <rPh sb="4" eb="6">
      <t>ヒョウカ</t>
    </rPh>
    <phoneticPr fontId="2"/>
  </si>
  <si>
    <t>●改善の内容（ACTION）／次年度の計画（PLAN）</t>
    <rPh sb="1" eb="3">
      <t>カイゼン</t>
    </rPh>
    <rPh sb="4" eb="6">
      <t>ナイヨウ</t>
    </rPh>
    <phoneticPr fontId="2"/>
  </si>
  <si>
    <r>
      <t>指標名</t>
    </r>
    <r>
      <rPr>
        <sz val="11"/>
        <color indexed="58"/>
        <rFont val="ＭＳ ゴシック"/>
        <family val="3"/>
        <charset val="128"/>
      </rPr>
      <t/>
    </r>
    <rPh sb="0" eb="1">
      <t>ユビ</t>
    </rPh>
    <rPh sb="1" eb="2">
      <t>ヒョウ</t>
    </rPh>
    <rPh sb="2" eb="3">
      <t>メイ</t>
    </rPh>
    <phoneticPr fontId="2"/>
  </si>
  <si>
    <t>優先度</t>
    <rPh sb="0" eb="2">
      <t>ユウセン</t>
    </rPh>
    <rPh sb="2" eb="3">
      <t>ド</t>
    </rPh>
    <phoneticPr fontId="2"/>
  </si>
  <si>
    <t>2-4</t>
    <phoneticPr fontId="2"/>
  </si>
  <si>
    <t>3-1</t>
    <phoneticPr fontId="2"/>
  </si>
  <si>
    <t>3-2</t>
    <phoneticPr fontId="2"/>
  </si>
  <si>
    <t>4-1</t>
    <phoneticPr fontId="2"/>
  </si>
  <si>
    <t>5-1</t>
    <phoneticPr fontId="2"/>
  </si>
  <si>
    <t>6-1</t>
    <phoneticPr fontId="2"/>
  </si>
  <si>
    <t>6-2</t>
    <phoneticPr fontId="2"/>
  </si>
  <si>
    <t>7-1</t>
    <phoneticPr fontId="2"/>
  </si>
  <si>
    <t>7-3</t>
    <phoneticPr fontId="2"/>
  </si>
  <si>
    <t>8-2</t>
    <phoneticPr fontId="2"/>
  </si>
  <si>
    <t>9-1</t>
    <phoneticPr fontId="2"/>
  </si>
  <si>
    <t>10-1</t>
    <phoneticPr fontId="2"/>
  </si>
  <si>
    <t>10-2</t>
    <phoneticPr fontId="2"/>
  </si>
  <si>
    <t>11-1</t>
    <phoneticPr fontId="2"/>
  </si>
  <si>
    <t>11-2</t>
    <phoneticPr fontId="2"/>
  </si>
  <si>
    <t>12-1</t>
    <phoneticPr fontId="2"/>
  </si>
  <si>
    <t>13-1</t>
    <phoneticPr fontId="2"/>
  </si>
  <si>
    <t>15-2</t>
    <phoneticPr fontId="2"/>
  </si>
  <si>
    <t>16-1</t>
    <phoneticPr fontId="2"/>
  </si>
  <si>
    <t>16-2</t>
    <phoneticPr fontId="2"/>
  </si>
  <si>
    <t>16-3</t>
    <phoneticPr fontId="2"/>
  </si>
  <si>
    <t>市有林管理事業</t>
  </si>
  <si>
    <t>市有林整備事業</t>
  </si>
  <si>
    <t>林務管理事業</t>
  </si>
  <si>
    <t>林道整備事業</t>
  </si>
  <si>
    <t>水源の森保全事業</t>
  </si>
  <si>
    <t>中央町市営駐車場管理事業</t>
    <rPh sb="0" eb="3">
      <t>チュウオウチョウ</t>
    </rPh>
    <rPh sb="3" eb="5">
      <t>シエイ</t>
    </rPh>
    <rPh sb="5" eb="8">
      <t>チュウシャジョウ</t>
    </rPh>
    <rPh sb="8" eb="10">
      <t>カンリ</t>
    </rPh>
    <rPh sb="10" eb="12">
      <t>ジギョウ</t>
    </rPh>
    <phoneticPr fontId="7"/>
  </si>
  <si>
    <t>イルフプラザ管理事業</t>
    <rPh sb="6" eb="8">
      <t>カンリ</t>
    </rPh>
    <rPh sb="8" eb="10">
      <t>ジギョウ</t>
    </rPh>
    <phoneticPr fontId="7"/>
  </si>
  <si>
    <t>ララオカヤ施設管理事業</t>
    <rPh sb="5" eb="7">
      <t>シセツ</t>
    </rPh>
    <rPh sb="7" eb="9">
      <t>カンリ</t>
    </rPh>
    <rPh sb="9" eb="11">
      <t>ジギョウ</t>
    </rPh>
    <phoneticPr fontId="7"/>
  </si>
  <si>
    <t>商業振興事業</t>
    <rPh sb="0" eb="2">
      <t>ショウギョウ</t>
    </rPh>
    <rPh sb="2" eb="4">
      <t>シンコウ</t>
    </rPh>
    <rPh sb="4" eb="6">
      <t>ジギョウ</t>
    </rPh>
    <phoneticPr fontId="7"/>
  </si>
  <si>
    <t>蚕糸業対策事業</t>
    <rPh sb="0" eb="2">
      <t>サンシ</t>
    </rPh>
    <rPh sb="2" eb="3">
      <t>ギョウ</t>
    </rPh>
    <rPh sb="3" eb="5">
      <t>タイサク</t>
    </rPh>
    <rPh sb="5" eb="7">
      <t>ジギョウ</t>
    </rPh>
    <phoneticPr fontId="7"/>
  </si>
  <si>
    <t>小鳥バス事業</t>
    <rPh sb="0" eb="2">
      <t>コトリ</t>
    </rPh>
    <rPh sb="4" eb="6">
      <t>ジギョウ</t>
    </rPh>
    <phoneticPr fontId="7"/>
  </si>
  <si>
    <t>太鼓道場管理事業</t>
    <rPh sb="0" eb="2">
      <t>タイコ</t>
    </rPh>
    <rPh sb="2" eb="4">
      <t>ドウジョウ</t>
    </rPh>
    <rPh sb="4" eb="6">
      <t>カンリ</t>
    </rPh>
    <rPh sb="6" eb="8">
      <t>ジギョウ</t>
    </rPh>
    <phoneticPr fontId="7"/>
  </si>
  <si>
    <t>観光推進事業</t>
    <rPh sb="0" eb="2">
      <t>カンコウ</t>
    </rPh>
    <rPh sb="2" eb="4">
      <t>スイシン</t>
    </rPh>
    <rPh sb="4" eb="6">
      <t>ジギョウ</t>
    </rPh>
    <phoneticPr fontId="7"/>
  </si>
  <si>
    <t>ブランド推進事業</t>
    <rPh sb="4" eb="6">
      <t>スイシン</t>
    </rPh>
    <rPh sb="6" eb="8">
      <t>ジギョウ</t>
    </rPh>
    <phoneticPr fontId="7"/>
  </si>
  <si>
    <t>農業委員会事務</t>
    <rPh sb="0" eb="2">
      <t>ノウギョウ</t>
    </rPh>
    <rPh sb="2" eb="5">
      <t>イインカイ</t>
    </rPh>
    <rPh sb="5" eb="7">
      <t>ジム</t>
    </rPh>
    <phoneticPr fontId="7"/>
  </si>
  <si>
    <t>農業振興事業</t>
    <rPh sb="0" eb="2">
      <t>ノウギョウ</t>
    </rPh>
    <rPh sb="2" eb="4">
      <t>シンコウ</t>
    </rPh>
    <rPh sb="4" eb="6">
      <t>ジギョウ</t>
    </rPh>
    <phoneticPr fontId="7"/>
  </si>
  <si>
    <t>農業用施設管理事業</t>
    <rPh sb="0" eb="3">
      <t>ノウギョウヨウ</t>
    </rPh>
    <rPh sb="3" eb="5">
      <t>シセツ</t>
    </rPh>
    <phoneticPr fontId="7"/>
  </si>
  <si>
    <t>農道水路管理事業</t>
    <rPh sb="1" eb="2">
      <t>ミチ</t>
    </rPh>
    <rPh sb="2" eb="4">
      <t>スイロ</t>
    </rPh>
    <phoneticPr fontId="7"/>
  </si>
  <si>
    <t>農道水路整備事業</t>
    <rPh sb="0" eb="2">
      <t>ノウドウ</t>
    </rPh>
    <rPh sb="2" eb="4">
      <t>スイロ</t>
    </rPh>
    <phoneticPr fontId="7"/>
  </si>
  <si>
    <t>林業総務管理事務</t>
    <rPh sb="2" eb="4">
      <t>ソウム</t>
    </rPh>
    <rPh sb="6" eb="8">
      <t>ジム</t>
    </rPh>
    <phoneticPr fontId="7"/>
  </si>
  <si>
    <t>分収造林事業</t>
  </si>
  <si>
    <t>林道等管理事業</t>
  </si>
  <si>
    <t>林業振興事業</t>
    <rPh sb="0" eb="2">
      <t>リンギョウ</t>
    </rPh>
    <rPh sb="2" eb="4">
      <t>シンコウ</t>
    </rPh>
    <rPh sb="4" eb="6">
      <t>ジギョウ</t>
    </rPh>
    <phoneticPr fontId="7"/>
  </si>
  <si>
    <t>水産振興事業</t>
    <rPh sb="0" eb="2">
      <t>スイサン</t>
    </rPh>
    <rPh sb="2" eb="4">
      <t>シンコウ</t>
    </rPh>
    <rPh sb="4" eb="6">
      <t>ジギョウ</t>
    </rPh>
    <phoneticPr fontId="7"/>
  </si>
  <si>
    <t>勤労者福利厚生事業</t>
    <rPh sb="0" eb="3">
      <t>キンロウシャ</t>
    </rPh>
    <rPh sb="3" eb="5">
      <t>フクリ</t>
    </rPh>
    <rPh sb="5" eb="7">
      <t>コウセイ</t>
    </rPh>
    <rPh sb="7" eb="9">
      <t>ジギョウ</t>
    </rPh>
    <phoneticPr fontId="7"/>
  </si>
  <si>
    <t>若年人材確保事業</t>
    <rPh sb="0" eb="2">
      <t>ジャクネン</t>
    </rPh>
    <rPh sb="2" eb="4">
      <t>ジンザイ</t>
    </rPh>
    <rPh sb="4" eb="6">
      <t>カクホ</t>
    </rPh>
    <rPh sb="6" eb="8">
      <t>ジギョウ</t>
    </rPh>
    <phoneticPr fontId="7"/>
  </si>
  <si>
    <t>労務管理事業</t>
    <rPh sb="0" eb="2">
      <t>ロウム</t>
    </rPh>
    <rPh sb="2" eb="4">
      <t>カンリ</t>
    </rPh>
    <rPh sb="4" eb="6">
      <t>ジギョウ</t>
    </rPh>
    <phoneticPr fontId="7"/>
  </si>
  <si>
    <t>保健センター管理事業</t>
    <rPh sb="0" eb="2">
      <t>ホケン</t>
    </rPh>
    <rPh sb="6" eb="8">
      <t>カンリ</t>
    </rPh>
    <rPh sb="8" eb="10">
      <t>ジギョウ</t>
    </rPh>
    <phoneticPr fontId="7"/>
  </si>
  <si>
    <t>栄養改善事業</t>
    <rPh sb="0" eb="2">
      <t>エイヨウ</t>
    </rPh>
    <rPh sb="2" eb="4">
      <t>カイゼン</t>
    </rPh>
    <rPh sb="4" eb="6">
      <t>ジギョウ</t>
    </rPh>
    <phoneticPr fontId="7"/>
  </si>
  <si>
    <t>保健委員会活動支援事業</t>
    <rPh sb="0" eb="2">
      <t>ホケン</t>
    </rPh>
    <rPh sb="2" eb="5">
      <t>イインカイ</t>
    </rPh>
    <rPh sb="5" eb="7">
      <t>カツドウ</t>
    </rPh>
    <rPh sb="7" eb="9">
      <t>シエン</t>
    </rPh>
    <rPh sb="9" eb="11">
      <t>ジギョウ</t>
    </rPh>
    <phoneticPr fontId="7"/>
  </si>
  <si>
    <t>健康づくり推進事業</t>
    <rPh sb="0" eb="2">
      <t>ケンコウ</t>
    </rPh>
    <rPh sb="5" eb="7">
      <t>スイシン</t>
    </rPh>
    <rPh sb="7" eb="9">
      <t>ジギョウ</t>
    </rPh>
    <phoneticPr fontId="7"/>
  </si>
  <si>
    <t>予防接種事業</t>
    <rPh sb="0" eb="2">
      <t>ヨボウ</t>
    </rPh>
    <rPh sb="2" eb="4">
      <t>セッシュ</t>
    </rPh>
    <rPh sb="4" eb="6">
      <t>ジギョウ</t>
    </rPh>
    <phoneticPr fontId="7"/>
  </si>
  <si>
    <t>母子保健事業</t>
    <rPh sb="0" eb="2">
      <t>ボシ</t>
    </rPh>
    <rPh sb="2" eb="4">
      <t>ホケン</t>
    </rPh>
    <rPh sb="4" eb="6">
      <t>ジギョウ</t>
    </rPh>
    <phoneticPr fontId="7"/>
  </si>
  <si>
    <t>母子健康診査事業</t>
    <rPh sb="0" eb="2">
      <t>ボシ</t>
    </rPh>
    <rPh sb="2" eb="4">
      <t>ケンコウ</t>
    </rPh>
    <rPh sb="4" eb="6">
      <t>シンサ</t>
    </rPh>
    <rPh sb="6" eb="8">
      <t>ジギョウ</t>
    </rPh>
    <phoneticPr fontId="7"/>
  </si>
  <si>
    <t>乳幼児家庭訪問指導事業</t>
    <rPh sb="0" eb="3">
      <t>ニュウヨウジ</t>
    </rPh>
    <rPh sb="3" eb="5">
      <t>カテイ</t>
    </rPh>
    <rPh sb="5" eb="7">
      <t>ホウモン</t>
    </rPh>
    <rPh sb="7" eb="9">
      <t>シドウ</t>
    </rPh>
    <rPh sb="9" eb="11">
      <t>ジギョウ</t>
    </rPh>
    <phoneticPr fontId="7"/>
  </si>
  <si>
    <t>地域医療体制推進事業</t>
    <rPh sb="0" eb="2">
      <t>チイキ</t>
    </rPh>
    <rPh sb="2" eb="4">
      <t>イリョウ</t>
    </rPh>
    <rPh sb="4" eb="6">
      <t>タイセイ</t>
    </rPh>
    <rPh sb="6" eb="8">
      <t>スイシン</t>
    </rPh>
    <rPh sb="8" eb="10">
      <t>ジギョウ</t>
    </rPh>
    <phoneticPr fontId="7"/>
  </si>
  <si>
    <t>地域子育て事業</t>
    <rPh sb="0" eb="2">
      <t>チイキ</t>
    </rPh>
    <rPh sb="2" eb="4">
      <t>コソダ</t>
    </rPh>
    <rPh sb="5" eb="7">
      <t>ジギョウ</t>
    </rPh>
    <phoneticPr fontId="7"/>
  </si>
  <si>
    <t>子育て支援館管理事業</t>
    <rPh sb="0" eb="2">
      <t>コソダ</t>
    </rPh>
    <rPh sb="3" eb="5">
      <t>シエン</t>
    </rPh>
    <rPh sb="5" eb="6">
      <t>カン</t>
    </rPh>
    <rPh sb="6" eb="8">
      <t>カンリ</t>
    </rPh>
    <rPh sb="8" eb="10">
      <t>ジギョウ</t>
    </rPh>
    <phoneticPr fontId="7"/>
  </si>
  <si>
    <t>児童手当給付事業</t>
    <rPh sb="0" eb="2">
      <t>ジドウ</t>
    </rPh>
    <rPh sb="2" eb="4">
      <t>テアテ</t>
    </rPh>
    <rPh sb="4" eb="6">
      <t>キュウフ</t>
    </rPh>
    <rPh sb="6" eb="8">
      <t>ジギョウ</t>
    </rPh>
    <phoneticPr fontId="7"/>
  </si>
  <si>
    <t>地域福祉推進事業</t>
    <rPh sb="0" eb="2">
      <t>チイキ</t>
    </rPh>
    <rPh sb="2" eb="4">
      <t>フクシ</t>
    </rPh>
    <rPh sb="4" eb="6">
      <t>スイシン</t>
    </rPh>
    <rPh sb="6" eb="8">
      <t>ジギョウ</t>
    </rPh>
    <phoneticPr fontId="7"/>
  </si>
  <si>
    <t>民生児童委員協議会活動支援事業</t>
    <rPh sb="0" eb="2">
      <t>ミンセイ</t>
    </rPh>
    <rPh sb="2" eb="4">
      <t>ジドウ</t>
    </rPh>
    <rPh sb="4" eb="6">
      <t>イイン</t>
    </rPh>
    <rPh sb="6" eb="9">
      <t>キョウギカイ</t>
    </rPh>
    <rPh sb="9" eb="11">
      <t>カツドウ</t>
    </rPh>
    <rPh sb="11" eb="13">
      <t>シエン</t>
    </rPh>
    <rPh sb="13" eb="15">
      <t>ジギョウ</t>
    </rPh>
    <phoneticPr fontId="7"/>
  </si>
  <si>
    <t>人権擁護推進事業</t>
    <rPh sb="0" eb="2">
      <t>ジンケン</t>
    </rPh>
    <rPh sb="2" eb="4">
      <t>ヨウゴ</t>
    </rPh>
    <rPh sb="4" eb="6">
      <t>スイシン</t>
    </rPh>
    <rPh sb="6" eb="8">
      <t>ジギョウ</t>
    </rPh>
    <phoneticPr fontId="7"/>
  </si>
  <si>
    <t>福祉タクシー運行事業</t>
    <rPh sb="0" eb="2">
      <t>フクシ</t>
    </rPh>
    <rPh sb="6" eb="8">
      <t>ウンコウ</t>
    </rPh>
    <rPh sb="8" eb="10">
      <t>ジギョウ</t>
    </rPh>
    <phoneticPr fontId="7"/>
  </si>
  <si>
    <t>災害被災者支援事業</t>
    <rPh sb="0" eb="2">
      <t>サイガイ</t>
    </rPh>
    <rPh sb="2" eb="5">
      <t>ヒサイシャ</t>
    </rPh>
    <rPh sb="5" eb="7">
      <t>シエン</t>
    </rPh>
    <rPh sb="7" eb="9">
      <t>ジギョウ</t>
    </rPh>
    <phoneticPr fontId="7"/>
  </si>
  <si>
    <t>高齢者生活支援事業</t>
    <rPh sb="0" eb="3">
      <t>コウレイシャ</t>
    </rPh>
    <rPh sb="3" eb="5">
      <t>セイカツ</t>
    </rPh>
    <rPh sb="5" eb="7">
      <t>シエン</t>
    </rPh>
    <rPh sb="7" eb="9">
      <t>ジギョウ</t>
    </rPh>
    <phoneticPr fontId="7"/>
  </si>
  <si>
    <t>介護保険事務</t>
    <rPh sb="0" eb="2">
      <t>カイゴ</t>
    </rPh>
    <rPh sb="2" eb="4">
      <t>ホケン</t>
    </rPh>
    <rPh sb="4" eb="6">
      <t>ジム</t>
    </rPh>
    <phoneticPr fontId="7"/>
  </si>
  <si>
    <t>介護保険広域運営事業</t>
    <rPh sb="0" eb="2">
      <t>カイゴ</t>
    </rPh>
    <rPh sb="2" eb="4">
      <t>ホケン</t>
    </rPh>
    <rPh sb="4" eb="6">
      <t>コウイキ</t>
    </rPh>
    <rPh sb="6" eb="8">
      <t>ウンエイ</t>
    </rPh>
    <rPh sb="8" eb="10">
      <t>ジギョウ</t>
    </rPh>
    <phoneticPr fontId="7"/>
  </si>
  <si>
    <t>要援護高齢者生活支援等事業</t>
    <rPh sb="0" eb="1">
      <t>ヨウ</t>
    </rPh>
    <rPh sb="1" eb="3">
      <t>エンゴ</t>
    </rPh>
    <rPh sb="3" eb="6">
      <t>コウレイシャ</t>
    </rPh>
    <rPh sb="6" eb="8">
      <t>セイカツ</t>
    </rPh>
    <rPh sb="8" eb="10">
      <t>シエン</t>
    </rPh>
    <rPh sb="10" eb="11">
      <t>トウ</t>
    </rPh>
    <rPh sb="11" eb="13">
      <t>ジギョウ</t>
    </rPh>
    <phoneticPr fontId="7"/>
  </si>
  <si>
    <t>養護老人ホーム関連事務</t>
    <rPh sb="0" eb="2">
      <t>ヨウゴ</t>
    </rPh>
    <rPh sb="2" eb="4">
      <t>ロウジン</t>
    </rPh>
    <rPh sb="7" eb="9">
      <t>カンレン</t>
    </rPh>
    <rPh sb="9" eb="11">
      <t>ジム</t>
    </rPh>
    <phoneticPr fontId="7"/>
  </si>
  <si>
    <t>包括的支援事業</t>
    <rPh sb="0" eb="3">
      <t>ホウカツテキ</t>
    </rPh>
    <rPh sb="3" eb="5">
      <t>シエン</t>
    </rPh>
    <rPh sb="5" eb="7">
      <t>ジギョウ</t>
    </rPh>
    <phoneticPr fontId="7"/>
  </si>
  <si>
    <t>家庭介護者支援事業</t>
    <rPh sb="0" eb="2">
      <t>カテイ</t>
    </rPh>
    <rPh sb="2" eb="5">
      <t>カイゴシャ</t>
    </rPh>
    <rPh sb="5" eb="7">
      <t>シエン</t>
    </rPh>
    <rPh sb="7" eb="9">
      <t>ジギョウ</t>
    </rPh>
    <phoneticPr fontId="7"/>
  </si>
  <si>
    <t>地域支援事業任意事業（その他事業）</t>
    <rPh sb="0" eb="2">
      <t>チイキ</t>
    </rPh>
    <rPh sb="2" eb="4">
      <t>シエン</t>
    </rPh>
    <rPh sb="4" eb="6">
      <t>ジギョウ</t>
    </rPh>
    <rPh sb="6" eb="8">
      <t>ニンイ</t>
    </rPh>
    <rPh sb="8" eb="10">
      <t>ジギョウ</t>
    </rPh>
    <rPh sb="13" eb="14">
      <t>タ</t>
    </rPh>
    <rPh sb="14" eb="16">
      <t>ジギョウ</t>
    </rPh>
    <phoneticPr fontId="7"/>
  </si>
  <si>
    <t>国保給付事業</t>
    <rPh sb="0" eb="2">
      <t>コクホ</t>
    </rPh>
    <rPh sb="2" eb="4">
      <t>キュウフ</t>
    </rPh>
    <rPh sb="4" eb="6">
      <t>ジギョウ</t>
    </rPh>
    <phoneticPr fontId="7"/>
  </si>
  <si>
    <t>国保拠出金・納付金事務</t>
    <rPh sb="0" eb="2">
      <t>コクホ</t>
    </rPh>
    <rPh sb="2" eb="5">
      <t>キョシュツキン</t>
    </rPh>
    <rPh sb="6" eb="9">
      <t>ノウフキン</t>
    </rPh>
    <rPh sb="9" eb="11">
      <t>ジム</t>
    </rPh>
    <phoneticPr fontId="7"/>
  </si>
  <si>
    <t>国保健康増進事業</t>
    <rPh sb="0" eb="2">
      <t>コクホ</t>
    </rPh>
    <rPh sb="2" eb="4">
      <t>ケンコウ</t>
    </rPh>
    <rPh sb="4" eb="6">
      <t>ゾウシン</t>
    </rPh>
    <rPh sb="6" eb="8">
      <t>ジギョウ</t>
    </rPh>
    <phoneticPr fontId="7"/>
  </si>
  <si>
    <t>医療費等貸付事業</t>
  </si>
  <si>
    <t>医療費適正化事業</t>
    <rPh sb="0" eb="2">
      <t>イリョウ</t>
    </rPh>
    <rPh sb="2" eb="3">
      <t>ヒ</t>
    </rPh>
    <rPh sb="3" eb="6">
      <t>テキセイカ</t>
    </rPh>
    <rPh sb="6" eb="8">
      <t>ジギョウ</t>
    </rPh>
    <phoneticPr fontId="7"/>
  </si>
  <si>
    <t>国民健康保険税課税事務</t>
    <rPh sb="0" eb="2">
      <t>コクミン</t>
    </rPh>
    <rPh sb="2" eb="4">
      <t>ケンコウ</t>
    </rPh>
    <rPh sb="4" eb="6">
      <t>ホケン</t>
    </rPh>
    <rPh sb="6" eb="7">
      <t>ゼイ</t>
    </rPh>
    <rPh sb="7" eb="9">
      <t>カゼイ</t>
    </rPh>
    <rPh sb="9" eb="11">
      <t>ジム</t>
    </rPh>
    <phoneticPr fontId="7"/>
  </si>
  <si>
    <t>国民健康保険税徴収事務</t>
    <rPh sb="0" eb="2">
      <t>コクミン</t>
    </rPh>
    <rPh sb="2" eb="4">
      <t>ケンコウ</t>
    </rPh>
    <rPh sb="4" eb="6">
      <t>ホケン</t>
    </rPh>
    <rPh sb="6" eb="7">
      <t>ゼイ</t>
    </rPh>
    <rPh sb="7" eb="9">
      <t>チョウシュウ</t>
    </rPh>
    <rPh sb="9" eb="11">
      <t>ジム</t>
    </rPh>
    <phoneticPr fontId="7"/>
  </si>
  <si>
    <t>後期高齢者医療保険事務</t>
    <rPh sb="0" eb="2">
      <t>コウキ</t>
    </rPh>
    <rPh sb="2" eb="5">
      <t>コウレイシャ</t>
    </rPh>
    <rPh sb="5" eb="7">
      <t>イリョウ</t>
    </rPh>
    <rPh sb="7" eb="9">
      <t>ホケン</t>
    </rPh>
    <rPh sb="9" eb="11">
      <t>ジム</t>
    </rPh>
    <phoneticPr fontId="7"/>
  </si>
  <si>
    <t>福祉医療事務</t>
    <rPh sb="0" eb="2">
      <t>フクシ</t>
    </rPh>
    <rPh sb="2" eb="4">
      <t>イリョウ</t>
    </rPh>
    <rPh sb="4" eb="6">
      <t>ジム</t>
    </rPh>
    <phoneticPr fontId="7"/>
  </si>
  <si>
    <t>乳幼児医療給付事業</t>
    <rPh sb="0" eb="3">
      <t>ニュウヨウジ</t>
    </rPh>
    <rPh sb="3" eb="5">
      <t>イリョウ</t>
    </rPh>
    <rPh sb="5" eb="7">
      <t>キュウフ</t>
    </rPh>
    <rPh sb="7" eb="9">
      <t>ジギョウ</t>
    </rPh>
    <phoneticPr fontId="7"/>
  </si>
  <si>
    <t>母子家庭等医療給付事業</t>
    <rPh sb="0" eb="2">
      <t>ボシ</t>
    </rPh>
    <rPh sb="2" eb="4">
      <t>カテイ</t>
    </rPh>
    <rPh sb="4" eb="5">
      <t>トウ</t>
    </rPh>
    <rPh sb="5" eb="7">
      <t>イリョウ</t>
    </rPh>
    <rPh sb="7" eb="9">
      <t>キュウフ</t>
    </rPh>
    <rPh sb="9" eb="11">
      <t>ジギョウ</t>
    </rPh>
    <phoneticPr fontId="7"/>
  </si>
  <si>
    <t>児童扶養手当支給事業</t>
    <rPh sb="0" eb="2">
      <t>ジドウ</t>
    </rPh>
    <rPh sb="2" eb="4">
      <t>フヨウ</t>
    </rPh>
    <rPh sb="4" eb="6">
      <t>テアテ</t>
    </rPh>
    <rPh sb="6" eb="8">
      <t>シキュウ</t>
    </rPh>
    <rPh sb="8" eb="10">
      <t>ジギョウ</t>
    </rPh>
    <phoneticPr fontId="7"/>
  </si>
  <si>
    <t>母子相談事業</t>
    <rPh sb="0" eb="2">
      <t>ボシ</t>
    </rPh>
    <rPh sb="2" eb="4">
      <t>ソウダン</t>
    </rPh>
    <rPh sb="4" eb="6">
      <t>ジギョウ</t>
    </rPh>
    <phoneticPr fontId="7"/>
  </si>
  <si>
    <t>母子家庭等援護対策事業</t>
    <rPh sb="0" eb="2">
      <t>ボシ</t>
    </rPh>
    <rPh sb="2" eb="5">
      <t>カテイトウ</t>
    </rPh>
    <rPh sb="5" eb="7">
      <t>エンゴ</t>
    </rPh>
    <rPh sb="7" eb="9">
      <t>タイサク</t>
    </rPh>
    <rPh sb="9" eb="11">
      <t>ジギョウ</t>
    </rPh>
    <phoneticPr fontId="7"/>
  </si>
  <si>
    <t>身元不明者等扶助事業</t>
    <rPh sb="0" eb="2">
      <t>ミモト</t>
    </rPh>
    <rPh sb="2" eb="5">
      <t>フメイシャ</t>
    </rPh>
    <rPh sb="5" eb="6">
      <t>トウ</t>
    </rPh>
    <rPh sb="6" eb="8">
      <t>フジョ</t>
    </rPh>
    <rPh sb="8" eb="10">
      <t>ジギョウ</t>
    </rPh>
    <phoneticPr fontId="7"/>
  </si>
  <si>
    <t>生活保護事業</t>
    <rPh sb="0" eb="2">
      <t>セイカツ</t>
    </rPh>
    <rPh sb="2" eb="4">
      <t>ホゴ</t>
    </rPh>
    <rPh sb="4" eb="6">
      <t>ジギョウ</t>
    </rPh>
    <phoneticPr fontId="7"/>
  </si>
  <si>
    <t>中国残留邦人等生活支援事業</t>
    <rPh sb="0" eb="2">
      <t>チュウゴク</t>
    </rPh>
    <rPh sb="2" eb="4">
      <t>ザンリュウ</t>
    </rPh>
    <rPh sb="4" eb="6">
      <t>ホウジン</t>
    </rPh>
    <rPh sb="6" eb="7">
      <t>トウ</t>
    </rPh>
    <rPh sb="7" eb="9">
      <t>セイカツ</t>
    </rPh>
    <rPh sb="9" eb="11">
      <t>シエン</t>
    </rPh>
    <rPh sb="11" eb="13">
      <t>ジギョウ</t>
    </rPh>
    <phoneticPr fontId="7"/>
  </si>
  <si>
    <t>国民年金事務</t>
    <rPh sb="0" eb="2">
      <t>コクミン</t>
    </rPh>
    <rPh sb="2" eb="4">
      <t>ネンキン</t>
    </rPh>
    <rPh sb="4" eb="6">
      <t>ジム</t>
    </rPh>
    <phoneticPr fontId="7"/>
  </si>
  <si>
    <t>環境保全推進事業</t>
    <rPh sb="0" eb="2">
      <t>カンキョウ</t>
    </rPh>
    <rPh sb="2" eb="4">
      <t>ホゼン</t>
    </rPh>
    <rPh sb="4" eb="6">
      <t>スイシン</t>
    </rPh>
    <rPh sb="6" eb="8">
      <t>ジギョウ</t>
    </rPh>
    <phoneticPr fontId="7"/>
  </si>
  <si>
    <t>自然環境保全事業</t>
    <rPh sb="0" eb="2">
      <t>シゼン</t>
    </rPh>
    <rPh sb="2" eb="4">
      <t>カンキョウ</t>
    </rPh>
    <rPh sb="4" eb="6">
      <t>ホゼン</t>
    </rPh>
    <rPh sb="6" eb="8">
      <t>ジギョウ</t>
    </rPh>
    <phoneticPr fontId="7"/>
  </si>
  <si>
    <t>生活環境対策事業</t>
    <rPh sb="0" eb="2">
      <t>セイカツ</t>
    </rPh>
    <rPh sb="2" eb="4">
      <t>カンキョウ</t>
    </rPh>
    <rPh sb="4" eb="6">
      <t>タイサク</t>
    </rPh>
    <rPh sb="6" eb="8">
      <t>ジギョウ</t>
    </rPh>
    <phoneticPr fontId="7"/>
  </si>
  <si>
    <t>ごみ減量啓発指導事業</t>
    <rPh sb="2" eb="4">
      <t>ゲンリョウ</t>
    </rPh>
    <rPh sb="4" eb="6">
      <t>ケイハツ</t>
    </rPh>
    <rPh sb="6" eb="8">
      <t>シドウ</t>
    </rPh>
    <rPh sb="8" eb="10">
      <t>ジギョウ</t>
    </rPh>
    <phoneticPr fontId="7"/>
  </si>
  <si>
    <t>資源物回収事業</t>
    <rPh sb="0" eb="2">
      <t>シゲン</t>
    </rPh>
    <rPh sb="2" eb="3">
      <t>ブツ</t>
    </rPh>
    <rPh sb="3" eb="5">
      <t>カイシュウ</t>
    </rPh>
    <rPh sb="5" eb="7">
      <t>ジギョウ</t>
    </rPh>
    <phoneticPr fontId="7"/>
  </si>
  <si>
    <t>塵芥収集事業</t>
    <rPh sb="0" eb="2">
      <t>ジンカイ</t>
    </rPh>
    <rPh sb="2" eb="4">
      <t>シュウシュウ</t>
    </rPh>
    <rPh sb="4" eb="6">
      <t>ジギョウ</t>
    </rPh>
    <phoneticPr fontId="7"/>
  </si>
  <si>
    <t>埋立施設管理事業</t>
    <rPh sb="0" eb="2">
      <t>ウメタテ</t>
    </rPh>
    <rPh sb="2" eb="4">
      <t>シセツ</t>
    </rPh>
    <rPh sb="4" eb="6">
      <t>カンリ</t>
    </rPh>
    <rPh sb="6" eb="8">
      <t>ジギョウ</t>
    </rPh>
    <phoneticPr fontId="7"/>
  </si>
  <si>
    <t>湖周地区ごみ処理施設整備事業</t>
    <rPh sb="0" eb="1">
      <t>コ</t>
    </rPh>
    <rPh sb="1" eb="2">
      <t>シュウ</t>
    </rPh>
    <rPh sb="2" eb="4">
      <t>チク</t>
    </rPh>
    <rPh sb="6" eb="8">
      <t>ショリ</t>
    </rPh>
    <rPh sb="8" eb="10">
      <t>シセツ</t>
    </rPh>
    <rPh sb="10" eb="12">
      <t>セイビ</t>
    </rPh>
    <rPh sb="12" eb="14">
      <t>ジギョウ</t>
    </rPh>
    <phoneticPr fontId="7"/>
  </si>
  <si>
    <t>内山霊園管理事業</t>
    <rPh sb="0" eb="2">
      <t>ウチヤマ</t>
    </rPh>
    <rPh sb="2" eb="4">
      <t>レイエン</t>
    </rPh>
    <rPh sb="4" eb="6">
      <t>カンリ</t>
    </rPh>
    <rPh sb="6" eb="8">
      <t>ジギョウ</t>
    </rPh>
    <phoneticPr fontId="7"/>
  </si>
  <si>
    <t>し尿管理事業</t>
    <rPh sb="1" eb="2">
      <t>ニョウ</t>
    </rPh>
    <rPh sb="2" eb="4">
      <t>カンリ</t>
    </rPh>
    <rPh sb="4" eb="6">
      <t>ジギョウ</t>
    </rPh>
    <phoneticPr fontId="7"/>
  </si>
  <si>
    <t>公衆便所管理事業</t>
    <rPh sb="0" eb="2">
      <t>コウシュウ</t>
    </rPh>
    <rPh sb="2" eb="4">
      <t>ベンジョ</t>
    </rPh>
    <rPh sb="4" eb="6">
      <t>カンリ</t>
    </rPh>
    <rPh sb="6" eb="8">
      <t>ジギョウ</t>
    </rPh>
    <phoneticPr fontId="7"/>
  </si>
  <si>
    <t>環境衛生推進事業</t>
    <rPh sb="0" eb="2">
      <t>カンキョウ</t>
    </rPh>
    <rPh sb="2" eb="4">
      <t>エイセイ</t>
    </rPh>
    <rPh sb="4" eb="6">
      <t>スイシン</t>
    </rPh>
    <rPh sb="6" eb="8">
      <t>ジギョウ</t>
    </rPh>
    <phoneticPr fontId="7"/>
  </si>
  <si>
    <t>国民保護対策事業</t>
    <rPh sb="0" eb="2">
      <t>コクミン</t>
    </rPh>
    <rPh sb="2" eb="4">
      <t>ホゴ</t>
    </rPh>
    <rPh sb="4" eb="6">
      <t>タイサク</t>
    </rPh>
    <rPh sb="6" eb="8">
      <t>ジギョウ</t>
    </rPh>
    <phoneticPr fontId="7"/>
  </si>
  <si>
    <t>自主防災組織育成事業</t>
    <rPh sb="0" eb="2">
      <t>ジシュ</t>
    </rPh>
    <rPh sb="2" eb="4">
      <t>ボウサイ</t>
    </rPh>
    <rPh sb="4" eb="6">
      <t>ソシキ</t>
    </rPh>
    <rPh sb="6" eb="8">
      <t>イクセイ</t>
    </rPh>
    <rPh sb="8" eb="10">
      <t>ジギョウ</t>
    </rPh>
    <phoneticPr fontId="7"/>
  </si>
  <si>
    <t>防災訓練事業</t>
    <rPh sb="0" eb="2">
      <t>ボウサイ</t>
    </rPh>
    <rPh sb="2" eb="4">
      <t>クンレン</t>
    </rPh>
    <rPh sb="4" eb="6">
      <t>ジギョウ</t>
    </rPh>
    <phoneticPr fontId="7"/>
  </si>
  <si>
    <t>防災無線管理事業</t>
    <rPh sb="0" eb="2">
      <t>ボウサイ</t>
    </rPh>
    <rPh sb="2" eb="4">
      <t>ムセン</t>
    </rPh>
    <rPh sb="4" eb="6">
      <t>カンリ</t>
    </rPh>
    <rPh sb="6" eb="8">
      <t>ジギョウ</t>
    </rPh>
    <phoneticPr fontId="7"/>
  </si>
  <si>
    <t>河川改修事業</t>
    <rPh sb="0" eb="2">
      <t>カセン</t>
    </rPh>
    <rPh sb="2" eb="4">
      <t>カイシュウ</t>
    </rPh>
    <rPh sb="4" eb="6">
      <t>ジギョウ</t>
    </rPh>
    <phoneticPr fontId="7"/>
  </si>
  <si>
    <t>交通安全対策推進事業</t>
    <rPh sb="0" eb="2">
      <t>コウツウ</t>
    </rPh>
    <rPh sb="2" eb="4">
      <t>アンゼン</t>
    </rPh>
    <rPh sb="4" eb="6">
      <t>タイサク</t>
    </rPh>
    <rPh sb="6" eb="8">
      <t>スイシン</t>
    </rPh>
    <rPh sb="8" eb="10">
      <t>ジギョウ</t>
    </rPh>
    <phoneticPr fontId="7"/>
  </si>
  <si>
    <t>交通災害共済事業</t>
    <rPh sb="0" eb="2">
      <t>コウツウ</t>
    </rPh>
    <rPh sb="2" eb="4">
      <t>サイガイ</t>
    </rPh>
    <rPh sb="4" eb="6">
      <t>キョウサイ</t>
    </rPh>
    <rPh sb="6" eb="8">
      <t>ジギョウ</t>
    </rPh>
    <phoneticPr fontId="7"/>
  </si>
  <si>
    <t>防犯団体支援事業</t>
    <rPh sb="0" eb="2">
      <t>ボウハン</t>
    </rPh>
    <rPh sb="2" eb="4">
      <t>ダンタイ</t>
    </rPh>
    <rPh sb="4" eb="6">
      <t>シエン</t>
    </rPh>
    <rPh sb="6" eb="8">
      <t>ジギョウ</t>
    </rPh>
    <phoneticPr fontId="7"/>
  </si>
  <si>
    <t>消費者行政事業</t>
    <rPh sb="0" eb="3">
      <t>ショウヒシャ</t>
    </rPh>
    <rPh sb="3" eb="5">
      <t>ギョウセイ</t>
    </rPh>
    <rPh sb="5" eb="7">
      <t>ジギョウ</t>
    </rPh>
    <phoneticPr fontId="7"/>
  </si>
  <si>
    <t>消防事務</t>
    <rPh sb="0" eb="2">
      <t>ショウボウ</t>
    </rPh>
    <rPh sb="2" eb="4">
      <t>ジム</t>
    </rPh>
    <phoneticPr fontId="7"/>
  </si>
  <si>
    <t>消防団施設整備事業</t>
    <rPh sb="0" eb="3">
      <t>ショウボウダン</t>
    </rPh>
    <rPh sb="3" eb="5">
      <t>シセツ</t>
    </rPh>
    <rPh sb="5" eb="7">
      <t>セイビ</t>
    </rPh>
    <rPh sb="7" eb="9">
      <t>ジギョウ</t>
    </rPh>
    <phoneticPr fontId="7"/>
  </si>
  <si>
    <t>消防水利整備事業</t>
    <rPh sb="0" eb="2">
      <t>ショウボウ</t>
    </rPh>
    <rPh sb="2" eb="4">
      <t>スイリ</t>
    </rPh>
    <rPh sb="4" eb="6">
      <t>セイビ</t>
    </rPh>
    <rPh sb="6" eb="8">
      <t>ジギョウ</t>
    </rPh>
    <phoneticPr fontId="7"/>
  </si>
  <si>
    <t>消防水利管理事業</t>
    <rPh sb="0" eb="2">
      <t>ショウボウ</t>
    </rPh>
    <rPh sb="2" eb="4">
      <t>スイリ</t>
    </rPh>
    <rPh sb="4" eb="6">
      <t>カンリ</t>
    </rPh>
    <rPh sb="6" eb="8">
      <t>ジギョウ</t>
    </rPh>
    <phoneticPr fontId="7"/>
  </si>
  <si>
    <t>水防資機材整備事業</t>
    <rPh sb="0" eb="2">
      <t>スイボウ</t>
    </rPh>
    <rPh sb="2" eb="5">
      <t>シキザイ</t>
    </rPh>
    <rPh sb="5" eb="7">
      <t>セイビ</t>
    </rPh>
    <rPh sb="7" eb="9">
      <t>ジギョウ</t>
    </rPh>
    <phoneticPr fontId="7"/>
  </si>
  <si>
    <t>消防施設整備事業</t>
    <rPh sb="0" eb="2">
      <t>ショウボウ</t>
    </rPh>
    <rPh sb="2" eb="4">
      <t>シセツ</t>
    </rPh>
    <rPh sb="4" eb="6">
      <t>セイビ</t>
    </rPh>
    <rPh sb="6" eb="8">
      <t>ジギョウ</t>
    </rPh>
    <phoneticPr fontId="7"/>
  </si>
  <si>
    <t>消防団活動事業</t>
    <rPh sb="0" eb="3">
      <t>ショウボウダン</t>
    </rPh>
    <rPh sb="3" eb="5">
      <t>カツドウ</t>
    </rPh>
    <rPh sb="5" eb="7">
      <t>ジギョウ</t>
    </rPh>
    <phoneticPr fontId="7"/>
  </si>
  <si>
    <t>水道施設整備事業（4条）</t>
  </si>
  <si>
    <t>水道収益事業（3条）</t>
  </si>
  <si>
    <t>下水道施設整備事業（4条）</t>
  </si>
  <si>
    <t>下水道収益事業（3条）</t>
  </si>
  <si>
    <t>温泉施設管理事業</t>
    <rPh sb="0" eb="2">
      <t>オンセン</t>
    </rPh>
    <rPh sb="2" eb="4">
      <t>シセツ</t>
    </rPh>
    <rPh sb="4" eb="6">
      <t>カンリ</t>
    </rPh>
    <rPh sb="6" eb="8">
      <t>ジギョウ</t>
    </rPh>
    <phoneticPr fontId="7"/>
  </si>
  <si>
    <t>子育て土壌育成事業</t>
    <rPh sb="0" eb="2">
      <t>コソダ</t>
    </rPh>
    <rPh sb="3" eb="5">
      <t>ドジョウ</t>
    </rPh>
    <rPh sb="5" eb="7">
      <t>イクセイ</t>
    </rPh>
    <rPh sb="7" eb="9">
      <t>ジギョウ</t>
    </rPh>
    <phoneticPr fontId="7"/>
  </si>
  <si>
    <t>スポーツ振興事業</t>
    <rPh sb="4" eb="6">
      <t>シンコウ</t>
    </rPh>
    <rPh sb="6" eb="8">
      <t>ジギョウ</t>
    </rPh>
    <phoneticPr fontId="7"/>
  </si>
  <si>
    <t>都市計画事務</t>
    <rPh sb="0" eb="2">
      <t>トシ</t>
    </rPh>
    <rPh sb="2" eb="4">
      <t>ケイカク</t>
    </rPh>
    <rPh sb="4" eb="6">
      <t>ジム</t>
    </rPh>
    <phoneticPr fontId="7"/>
  </si>
  <si>
    <t>公共用地取得等事業</t>
    <rPh sb="0" eb="2">
      <t>コウキョウ</t>
    </rPh>
    <rPh sb="2" eb="4">
      <t>ヨウチ</t>
    </rPh>
    <rPh sb="4" eb="6">
      <t>シュトク</t>
    </rPh>
    <rPh sb="7" eb="9">
      <t>ジギョウ</t>
    </rPh>
    <phoneticPr fontId="7"/>
  </si>
  <si>
    <t>土地取引規制対策事務</t>
    <rPh sb="0" eb="2">
      <t>トチ</t>
    </rPh>
    <rPh sb="2" eb="4">
      <t>トリヒキ</t>
    </rPh>
    <rPh sb="4" eb="6">
      <t>キセイ</t>
    </rPh>
    <rPh sb="6" eb="8">
      <t>タイサク</t>
    </rPh>
    <rPh sb="8" eb="10">
      <t>ジム</t>
    </rPh>
    <phoneticPr fontId="7"/>
  </si>
  <si>
    <t>岡谷駅前整備事業</t>
    <rPh sb="0" eb="2">
      <t>オカヤ</t>
    </rPh>
    <rPh sb="2" eb="4">
      <t>エキマエ</t>
    </rPh>
    <rPh sb="4" eb="6">
      <t>セイビ</t>
    </rPh>
    <rPh sb="6" eb="8">
      <t>ジギョウ</t>
    </rPh>
    <phoneticPr fontId="7"/>
  </si>
  <si>
    <t>岡谷駅周辺地区活性化検討事業</t>
    <rPh sb="0" eb="2">
      <t>オカヤ</t>
    </rPh>
    <rPh sb="2" eb="3">
      <t>エキ</t>
    </rPh>
    <rPh sb="3" eb="5">
      <t>シュウヘン</t>
    </rPh>
    <rPh sb="5" eb="7">
      <t>チク</t>
    </rPh>
    <rPh sb="7" eb="10">
      <t>カッセイカ</t>
    </rPh>
    <rPh sb="10" eb="12">
      <t>ケントウ</t>
    </rPh>
    <rPh sb="12" eb="14">
      <t>ジギョウ</t>
    </rPh>
    <phoneticPr fontId="7"/>
  </si>
  <si>
    <t>湖畔若宮地区整備事業</t>
    <rPh sb="0" eb="2">
      <t>コハン</t>
    </rPh>
    <rPh sb="2" eb="4">
      <t>ワカミヤ</t>
    </rPh>
    <rPh sb="4" eb="6">
      <t>チク</t>
    </rPh>
    <rPh sb="6" eb="8">
      <t>セイビ</t>
    </rPh>
    <rPh sb="8" eb="10">
      <t>ジギョウ</t>
    </rPh>
    <phoneticPr fontId="7"/>
  </si>
  <si>
    <t>市営住宅管理事業</t>
    <rPh sb="0" eb="2">
      <t>シエイ</t>
    </rPh>
    <rPh sb="2" eb="4">
      <t>ジュウタク</t>
    </rPh>
    <rPh sb="4" eb="6">
      <t>カンリ</t>
    </rPh>
    <rPh sb="6" eb="8">
      <t>ジギョウ</t>
    </rPh>
    <phoneticPr fontId="7"/>
  </si>
  <si>
    <t>耐震診断事業</t>
    <rPh sb="0" eb="2">
      <t>タイシン</t>
    </rPh>
    <rPh sb="2" eb="4">
      <t>シンダン</t>
    </rPh>
    <rPh sb="4" eb="6">
      <t>ジギョウ</t>
    </rPh>
    <phoneticPr fontId="7"/>
  </si>
  <si>
    <t>都市景観整備事業</t>
    <rPh sb="0" eb="2">
      <t>トシ</t>
    </rPh>
    <rPh sb="2" eb="4">
      <t>ケイカン</t>
    </rPh>
    <rPh sb="4" eb="6">
      <t>セイビ</t>
    </rPh>
    <rPh sb="6" eb="8">
      <t>ジギョウ</t>
    </rPh>
    <phoneticPr fontId="7"/>
  </si>
  <si>
    <t>景観形成誘導事業</t>
    <rPh sb="0" eb="2">
      <t>ケイカン</t>
    </rPh>
    <rPh sb="2" eb="4">
      <t>ケイセイ</t>
    </rPh>
    <rPh sb="4" eb="6">
      <t>ユウドウ</t>
    </rPh>
    <rPh sb="6" eb="8">
      <t>ジギョウ</t>
    </rPh>
    <phoneticPr fontId="7"/>
  </si>
  <si>
    <t>都市公園管理事業</t>
    <rPh sb="0" eb="2">
      <t>トシ</t>
    </rPh>
    <rPh sb="2" eb="4">
      <t>コウエン</t>
    </rPh>
    <rPh sb="4" eb="6">
      <t>カンリ</t>
    </rPh>
    <rPh sb="6" eb="8">
      <t>ジギョウ</t>
    </rPh>
    <phoneticPr fontId="7"/>
  </si>
  <si>
    <t>岡谷湖畔公園整備事業</t>
    <rPh sb="6" eb="8">
      <t>セイビ</t>
    </rPh>
    <rPh sb="8" eb="10">
      <t>ジギョウ</t>
    </rPh>
    <phoneticPr fontId="7"/>
  </si>
  <si>
    <t>都市公園整備事業</t>
    <rPh sb="0" eb="2">
      <t>トシ</t>
    </rPh>
    <rPh sb="2" eb="4">
      <t>コウエン</t>
    </rPh>
    <rPh sb="4" eb="6">
      <t>セイビ</t>
    </rPh>
    <rPh sb="6" eb="8">
      <t>ジギョウ</t>
    </rPh>
    <phoneticPr fontId="7"/>
  </si>
  <si>
    <t>湊支所運営事務</t>
    <rPh sb="0" eb="1">
      <t>ミナト</t>
    </rPh>
    <rPh sb="1" eb="3">
      <t>シショ</t>
    </rPh>
    <rPh sb="3" eb="5">
      <t>ウンエイ</t>
    </rPh>
    <rPh sb="5" eb="7">
      <t>ジム</t>
    </rPh>
    <phoneticPr fontId="7"/>
  </si>
  <si>
    <t>湊財産区管理運営事業</t>
    <rPh sb="0" eb="1">
      <t>ミナト</t>
    </rPh>
    <rPh sb="1" eb="3">
      <t>ザイサン</t>
    </rPh>
    <rPh sb="3" eb="4">
      <t>ク</t>
    </rPh>
    <rPh sb="4" eb="6">
      <t>カンリ</t>
    </rPh>
    <rPh sb="6" eb="8">
      <t>ウンエイ</t>
    </rPh>
    <rPh sb="8" eb="10">
      <t>ジギョウ</t>
    </rPh>
    <phoneticPr fontId="7"/>
  </si>
  <si>
    <t>川岸支所運営事務</t>
    <rPh sb="0" eb="2">
      <t>カワギシ</t>
    </rPh>
    <rPh sb="2" eb="4">
      <t>シショ</t>
    </rPh>
    <rPh sb="4" eb="6">
      <t>ウンエイ</t>
    </rPh>
    <rPh sb="6" eb="8">
      <t>ジム</t>
    </rPh>
    <phoneticPr fontId="7"/>
  </si>
  <si>
    <t>男女共同参画推進事業</t>
    <rPh sb="0" eb="2">
      <t>ダンジョ</t>
    </rPh>
    <rPh sb="2" eb="4">
      <t>キョウドウ</t>
    </rPh>
    <rPh sb="4" eb="6">
      <t>サンカク</t>
    </rPh>
    <rPh sb="6" eb="8">
      <t>スイシン</t>
    </rPh>
    <rPh sb="8" eb="10">
      <t>ジギョウ</t>
    </rPh>
    <phoneticPr fontId="7"/>
  </si>
  <si>
    <t>女性相談事業</t>
    <rPh sb="0" eb="2">
      <t>ジョセイ</t>
    </rPh>
    <rPh sb="2" eb="4">
      <t>ソウダン</t>
    </rPh>
    <rPh sb="4" eb="6">
      <t>ジギョウ</t>
    </rPh>
    <phoneticPr fontId="7"/>
  </si>
  <si>
    <t>シルキーチャンネル事業</t>
    <rPh sb="9" eb="11">
      <t>ジギョウ</t>
    </rPh>
    <phoneticPr fontId="7"/>
  </si>
  <si>
    <t>広域情報化推進事業</t>
    <rPh sb="0" eb="2">
      <t>コウイキ</t>
    </rPh>
    <rPh sb="2" eb="5">
      <t>ジョウホウカ</t>
    </rPh>
    <rPh sb="5" eb="7">
      <t>スイシン</t>
    </rPh>
    <rPh sb="7" eb="9">
      <t>ジギョウ</t>
    </rPh>
    <phoneticPr fontId="7"/>
  </si>
  <si>
    <t>地域情報化推進事業</t>
    <rPh sb="0" eb="2">
      <t>チイキ</t>
    </rPh>
    <rPh sb="2" eb="4">
      <t>ジョウホウ</t>
    </rPh>
    <rPh sb="4" eb="5">
      <t>カ</t>
    </rPh>
    <rPh sb="5" eb="7">
      <t>スイシン</t>
    </rPh>
    <rPh sb="7" eb="9">
      <t>ジギョウ</t>
    </rPh>
    <phoneticPr fontId="7"/>
  </si>
  <si>
    <t>情報システム管理事業</t>
    <rPh sb="0" eb="2">
      <t>ジョウホウ</t>
    </rPh>
    <rPh sb="6" eb="8">
      <t>カンリ</t>
    </rPh>
    <rPh sb="8" eb="10">
      <t>ジギョウ</t>
    </rPh>
    <phoneticPr fontId="7"/>
  </si>
  <si>
    <t>行政改革推進事務</t>
    <rPh sb="6" eb="8">
      <t>ジム</t>
    </rPh>
    <phoneticPr fontId="7"/>
  </si>
  <si>
    <t>行政報告書作成事務</t>
  </si>
  <si>
    <t>職員研修事務</t>
    <rPh sb="0" eb="2">
      <t>ショクイン</t>
    </rPh>
    <rPh sb="2" eb="4">
      <t>ケンシュウ</t>
    </rPh>
    <rPh sb="4" eb="6">
      <t>ジム</t>
    </rPh>
    <phoneticPr fontId="7"/>
  </si>
  <si>
    <t>税務総務事務</t>
    <rPh sb="0" eb="2">
      <t>ゼイム</t>
    </rPh>
    <rPh sb="2" eb="4">
      <t>ソウム</t>
    </rPh>
    <rPh sb="4" eb="6">
      <t>ジム</t>
    </rPh>
    <phoneticPr fontId="7"/>
  </si>
  <si>
    <t>市民税課税事務</t>
    <rPh sb="0" eb="3">
      <t>シミンゼイ</t>
    </rPh>
    <rPh sb="3" eb="5">
      <t>カゼイ</t>
    </rPh>
    <rPh sb="5" eb="7">
      <t>ジム</t>
    </rPh>
    <phoneticPr fontId="7"/>
  </si>
  <si>
    <t>市税収納事務</t>
    <rPh sb="0" eb="2">
      <t>シゼイ</t>
    </rPh>
    <rPh sb="2" eb="4">
      <t>シュウノウ</t>
    </rPh>
    <rPh sb="4" eb="6">
      <t>ジム</t>
    </rPh>
    <phoneticPr fontId="7"/>
  </si>
  <si>
    <t>財政事務</t>
    <rPh sb="0" eb="2">
      <t>ザイセイ</t>
    </rPh>
    <rPh sb="2" eb="4">
      <t>ジム</t>
    </rPh>
    <phoneticPr fontId="7"/>
  </si>
  <si>
    <t>公用車両管理事務</t>
    <rPh sb="0" eb="2">
      <t>コウヨウ</t>
    </rPh>
    <rPh sb="2" eb="4">
      <t>シャリョウ</t>
    </rPh>
    <rPh sb="4" eb="6">
      <t>カンリ</t>
    </rPh>
    <rPh sb="6" eb="8">
      <t>ジム</t>
    </rPh>
    <phoneticPr fontId="7"/>
  </si>
  <si>
    <t>普通財産管理事務</t>
    <rPh sb="0" eb="2">
      <t>フツウ</t>
    </rPh>
    <rPh sb="2" eb="4">
      <t>ザイサン</t>
    </rPh>
    <rPh sb="4" eb="6">
      <t>カンリ</t>
    </rPh>
    <rPh sb="6" eb="8">
      <t>ジム</t>
    </rPh>
    <phoneticPr fontId="7"/>
  </si>
  <si>
    <t>近隣市町村連携事業</t>
    <rPh sb="0" eb="2">
      <t>キンリン</t>
    </rPh>
    <phoneticPr fontId="7"/>
  </si>
  <si>
    <t>観光の振興</t>
  </si>
  <si>
    <t>農林漁業の振興</t>
  </si>
  <si>
    <t>健康づくりの推進</t>
  </si>
  <si>
    <t>地域福祉の推進</t>
  </si>
  <si>
    <t>高齢者福祉の推進</t>
  </si>
  <si>
    <t>社会保障の円滑な運営</t>
  </si>
  <si>
    <t>自然環境の保全</t>
  </si>
  <si>
    <t>生活安全対策の推進</t>
  </si>
  <si>
    <t>文化・芸術の振興</t>
  </si>
  <si>
    <t>スポーツの振興</t>
  </si>
  <si>
    <t>計画的土地利用の推進</t>
  </si>
  <si>
    <t>イルフプラザアミューズメント施設管理事業</t>
    <rPh sb="14" eb="15">
      <t>モチ</t>
    </rPh>
    <rPh sb="15" eb="16">
      <t>セツ</t>
    </rPh>
    <rPh sb="16" eb="17">
      <t>カン</t>
    </rPh>
    <rPh sb="17" eb="19">
      <t>リジ</t>
    </rPh>
    <phoneticPr fontId="7"/>
  </si>
  <si>
    <t>中心市街地活性化事業（岡谷ＴＭＯ運営事業負担金）</t>
    <rPh sb="0" eb="2">
      <t>チュウシン</t>
    </rPh>
    <rPh sb="2" eb="5">
      <t>シガイチ</t>
    </rPh>
    <rPh sb="5" eb="8">
      <t>カッセイカ</t>
    </rPh>
    <rPh sb="8" eb="10">
      <t>ジギョウ</t>
    </rPh>
    <phoneticPr fontId="7"/>
  </si>
  <si>
    <t>健診推進事業</t>
    <rPh sb="0" eb="2">
      <t>ケンシン</t>
    </rPh>
    <rPh sb="2" eb="4">
      <t>スイシン</t>
    </rPh>
    <rPh sb="4" eb="6">
      <t>ジギョウ</t>
    </rPh>
    <phoneticPr fontId="7"/>
  </si>
  <si>
    <t>緊急時、災害時要援護者支援事業</t>
    <rPh sb="0" eb="3">
      <t>キンキュウジ</t>
    </rPh>
    <rPh sb="4" eb="6">
      <t>サイガイ</t>
    </rPh>
    <rPh sb="6" eb="7">
      <t>ジ</t>
    </rPh>
    <rPh sb="7" eb="8">
      <t>ヨウ</t>
    </rPh>
    <rPh sb="8" eb="11">
      <t>エンゴシャ</t>
    </rPh>
    <rPh sb="11" eb="13">
      <t>シエン</t>
    </rPh>
    <rPh sb="13" eb="15">
      <t>ジギョウ</t>
    </rPh>
    <phoneticPr fontId="7"/>
  </si>
  <si>
    <t>火葬場事業</t>
    <rPh sb="0" eb="2">
      <t>カソウ</t>
    </rPh>
    <rPh sb="2" eb="3">
      <t>ジョウ</t>
    </rPh>
    <rPh sb="3" eb="5">
      <t>ジギョウ</t>
    </rPh>
    <phoneticPr fontId="7"/>
  </si>
  <si>
    <t>安全会議事業</t>
    <rPh sb="0" eb="2">
      <t>アンゼン</t>
    </rPh>
    <rPh sb="2" eb="4">
      <t>カイギ</t>
    </rPh>
    <rPh sb="4" eb="6">
      <t>ジギョウ</t>
    </rPh>
    <phoneticPr fontId="7"/>
  </si>
  <si>
    <t>諏訪広域消防事務</t>
    <rPh sb="0" eb="2">
      <t>スワ</t>
    </rPh>
    <rPh sb="2" eb="4">
      <t>コウイキ</t>
    </rPh>
    <rPh sb="4" eb="6">
      <t>ショウボウ</t>
    </rPh>
    <rPh sb="6" eb="8">
      <t>ジム</t>
    </rPh>
    <phoneticPr fontId="7"/>
  </si>
  <si>
    <t>学校教育推進事業</t>
    <rPh sb="0" eb="2">
      <t>ガッコウ</t>
    </rPh>
    <rPh sb="2" eb="4">
      <t>キョウイク</t>
    </rPh>
    <rPh sb="4" eb="6">
      <t>スイシン</t>
    </rPh>
    <rPh sb="6" eb="8">
      <t>ジギョウ</t>
    </rPh>
    <phoneticPr fontId="7"/>
  </si>
  <si>
    <t>就学援助費支給事業</t>
    <rPh sb="0" eb="2">
      <t>シュウガク</t>
    </rPh>
    <rPh sb="2" eb="4">
      <t>エンジョ</t>
    </rPh>
    <rPh sb="4" eb="5">
      <t>ヒ</t>
    </rPh>
    <rPh sb="5" eb="7">
      <t>シキュウ</t>
    </rPh>
    <rPh sb="7" eb="9">
      <t>ジギョウ</t>
    </rPh>
    <phoneticPr fontId="7"/>
  </si>
  <si>
    <t>教育施策推進事業</t>
    <rPh sb="0" eb="2">
      <t>キョウイク</t>
    </rPh>
    <rPh sb="2" eb="3">
      <t>セ</t>
    </rPh>
    <rPh sb="3" eb="4">
      <t>サク</t>
    </rPh>
    <rPh sb="4" eb="6">
      <t>スイシン</t>
    </rPh>
    <rPh sb="6" eb="8">
      <t>ジギョウ</t>
    </rPh>
    <phoneticPr fontId="7"/>
  </si>
  <si>
    <t>学校管理事業</t>
    <rPh sb="0" eb="2">
      <t>ガッコウ</t>
    </rPh>
    <rPh sb="2" eb="4">
      <t>カンリ</t>
    </rPh>
    <rPh sb="4" eb="6">
      <t>ジギョウ</t>
    </rPh>
    <phoneticPr fontId="7"/>
  </si>
  <si>
    <t>教員住宅管理事業</t>
    <rPh sb="0" eb="2">
      <t>キョウイン</t>
    </rPh>
    <rPh sb="2" eb="4">
      <t>ジュウタク</t>
    </rPh>
    <rPh sb="4" eb="6">
      <t>カンリ</t>
    </rPh>
    <rPh sb="6" eb="8">
      <t>ジギョウ</t>
    </rPh>
    <phoneticPr fontId="7"/>
  </si>
  <si>
    <t>学校健康管理事業</t>
    <rPh sb="0" eb="2">
      <t>ガッコウ</t>
    </rPh>
    <rPh sb="2" eb="4">
      <t>ケンコウ</t>
    </rPh>
    <rPh sb="4" eb="6">
      <t>カンリ</t>
    </rPh>
    <rPh sb="6" eb="8">
      <t>ジギョウ</t>
    </rPh>
    <phoneticPr fontId="7"/>
  </si>
  <si>
    <t>学校給食事業</t>
    <rPh sb="0" eb="2">
      <t>ガッコウ</t>
    </rPh>
    <rPh sb="2" eb="4">
      <t>キュウショク</t>
    </rPh>
    <rPh sb="4" eb="6">
      <t>ジギョウ</t>
    </rPh>
    <phoneticPr fontId="7"/>
  </si>
  <si>
    <t>児童生徒の安全対策事業</t>
    <rPh sb="0" eb="2">
      <t>ジドウ</t>
    </rPh>
    <rPh sb="2" eb="4">
      <t>セイト</t>
    </rPh>
    <rPh sb="5" eb="7">
      <t>アンゼン</t>
    </rPh>
    <rPh sb="7" eb="9">
      <t>タイサク</t>
    </rPh>
    <rPh sb="9" eb="11">
      <t>ジギョウ</t>
    </rPh>
    <phoneticPr fontId="7"/>
  </si>
  <si>
    <t>地域に開かれた学校づくり事業</t>
    <rPh sb="0" eb="2">
      <t>チイキ</t>
    </rPh>
    <rPh sb="3" eb="4">
      <t>ヒラ</t>
    </rPh>
    <rPh sb="7" eb="9">
      <t>ガッコウ</t>
    </rPh>
    <rPh sb="12" eb="14">
      <t>ジギョウ</t>
    </rPh>
    <phoneticPr fontId="7"/>
  </si>
  <si>
    <t>青少年活動育成支援事業</t>
    <rPh sb="0" eb="3">
      <t>セイショウネン</t>
    </rPh>
    <rPh sb="3" eb="5">
      <t>カツドウ</t>
    </rPh>
    <rPh sb="5" eb="7">
      <t>イクセイ</t>
    </rPh>
    <rPh sb="7" eb="9">
      <t>シエン</t>
    </rPh>
    <rPh sb="9" eb="11">
      <t>ジギョウ</t>
    </rPh>
    <phoneticPr fontId="7"/>
  </si>
  <si>
    <t>社会教育振興事業</t>
    <rPh sb="0" eb="2">
      <t>シャカイ</t>
    </rPh>
    <rPh sb="2" eb="4">
      <t>キョウイク</t>
    </rPh>
    <rPh sb="4" eb="6">
      <t>シンコウ</t>
    </rPh>
    <rPh sb="6" eb="8">
      <t>ジギョウ</t>
    </rPh>
    <phoneticPr fontId="7"/>
  </si>
  <si>
    <t>成人式開催事業</t>
    <rPh sb="0" eb="3">
      <t>セイジンシキ</t>
    </rPh>
    <rPh sb="3" eb="5">
      <t>カイサイ</t>
    </rPh>
    <rPh sb="5" eb="7">
      <t>ジギョウ</t>
    </rPh>
    <phoneticPr fontId="7"/>
  </si>
  <si>
    <t>生涯学習推進事業</t>
    <rPh sb="0" eb="2">
      <t>ショウガイ</t>
    </rPh>
    <rPh sb="2" eb="4">
      <t>ガクシュウ</t>
    </rPh>
    <rPh sb="4" eb="6">
      <t>スイシン</t>
    </rPh>
    <rPh sb="6" eb="8">
      <t>ジギョウ</t>
    </rPh>
    <phoneticPr fontId="7"/>
  </si>
  <si>
    <t>人権教育推進事業</t>
    <rPh sb="0" eb="2">
      <t>ジンケン</t>
    </rPh>
    <rPh sb="2" eb="4">
      <t>キョウイク</t>
    </rPh>
    <rPh sb="4" eb="6">
      <t>スイシン</t>
    </rPh>
    <rPh sb="6" eb="8">
      <t>ジギョウ</t>
    </rPh>
    <phoneticPr fontId="7"/>
  </si>
  <si>
    <t>放課後子どもの居場所づくり事業</t>
    <rPh sb="0" eb="3">
      <t>ホウカゴ</t>
    </rPh>
    <rPh sb="3" eb="4">
      <t>コ</t>
    </rPh>
    <rPh sb="7" eb="10">
      <t>イバショ</t>
    </rPh>
    <rPh sb="13" eb="15">
      <t>ジギョウ</t>
    </rPh>
    <phoneticPr fontId="7"/>
  </si>
  <si>
    <t>読書普及活動事業</t>
    <rPh sb="0" eb="2">
      <t>ドクショ</t>
    </rPh>
    <rPh sb="2" eb="4">
      <t>フキュウ</t>
    </rPh>
    <rPh sb="4" eb="6">
      <t>カツドウ</t>
    </rPh>
    <rPh sb="6" eb="8">
      <t>ジギョウ</t>
    </rPh>
    <phoneticPr fontId="7"/>
  </si>
  <si>
    <t>生涯学習館管理事業</t>
    <rPh sb="0" eb="2">
      <t>ショウガイ</t>
    </rPh>
    <rPh sb="2" eb="5">
      <t>ガクシュウカン</t>
    </rPh>
    <rPh sb="5" eb="7">
      <t>カンリ</t>
    </rPh>
    <rPh sb="7" eb="9">
      <t>ジギョウ</t>
    </rPh>
    <phoneticPr fontId="7"/>
  </si>
  <si>
    <t>川岸公民館管理事業</t>
    <rPh sb="0" eb="2">
      <t>カワギシ</t>
    </rPh>
    <rPh sb="2" eb="5">
      <t>コウミンカン</t>
    </rPh>
    <rPh sb="5" eb="7">
      <t>カンリ</t>
    </rPh>
    <rPh sb="7" eb="9">
      <t>ジギョウ</t>
    </rPh>
    <phoneticPr fontId="7"/>
  </si>
  <si>
    <t>長地公民館管理事業</t>
    <rPh sb="0" eb="1">
      <t>オサ</t>
    </rPh>
    <rPh sb="1" eb="2">
      <t>チ</t>
    </rPh>
    <rPh sb="2" eb="5">
      <t>コウミンカン</t>
    </rPh>
    <rPh sb="5" eb="7">
      <t>カンリ</t>
    </rPh>
    <rPh sb="7" eb="9">
      <t>ジギョウ</t>
    </rPh>
    <phoneticPr fontId="7"/>
  </si>
  <si>
    <t>博物館管理運営事業</t>
    <rPh sb="0" eb="3">
      <t>ハクブツカン</t>
    </rPh>
    <rPh sb="3" eb="5">
      <t>カンリ</t>
    </rPh>
    <rPh sb="5" eb="7">
      <t>ウンエイ</t>
    </rPh>
    <rPh sb="7" eb="9">
      <t>ジギョウ</t>
    </rPh>
    <phoneticPr fontId="7"/>
  </si>
  <si>
    <t>美術考古館管理事業</t>
    <rPh sb="0" eb="2">
      <t>ビジュツ</t>
    </rPh>
    <rPh sb="2" eb="4">
      <t>コウコ</t>
    </rPh>
    <rPh sb="4" eb="5">
      <t>カン</t>
    </rPh>
    <rPh sb="5" eb="7">
      <t>カンリ</t>
    </rPh>
    <rPh sb="7" eb="9">
      <t>ジギョウ</t>
    </rPh>
    <phoneticPr fontId="7"/>
  </si>
  <si>
    <t>美術考古館展示事業</t>
    <rPh sb="0" eb="5">
      <t>ビジュツコウコカン</t>
    </rPh>
    <rPh sb="5" eb="7">
      <t>テンジ</t>
    </rPh>
    <rPh sb="7" eb="9">
      <t>ジギョウ</t>
    </rPh>
    <phoneticPr fontId="7"/>
  </si>
  <si>
    <t>有形文化財の保護・保全事業</t>
    <rPh sb="0" eb="2">
      <t>ユウケイ</t>
    </rPh>
    <rPh sb="2" eb="5">
      <t>ブンカザイ</t>
    </rPh>
    <rPh sb="6" eb="8">
      <t>ホゴ</t>
    </rPh>
    <rPh sb="9" eb="11">
      <t>ホゼン</t>
    </rPh>
    <rPh sb="11" eb="13">
      <t>ジギョウ</t>
    </rPh>
    <phoneticPr fontId="7"/>
  </si>
  <si>
    <t>遺跡緊急発掘事業</t>
    <rPh sb="0" eb="2">
      <t>イセキ</t>
    </rPh>
    <rPh sb="2" eb="4">
      <t>キンキュウ</t>
    </rPh>
    <rPh sb="4" eb="6">
      <t>ハックツ</t>
    </rPh>
    <rPh sb="6" eb="8">
      <t>ジギョウ</t>
    </rPh>
    <phoneticPr fontId="7"/>
  </si>
  <si>
    <t>旧林家住宅管理事業</t>
    <rPh sb="7" eb="9">
      <t>ジギョウ</t>
    </rPh>
    <phoneticPr fontId="7"/>
  </si>
  <si>
    <t>旧渡辺家住宅管理事業</t>
    <rPh sb="8" eb="10">
      <t>ジギョウ</t>
    </rPh>
    <phoneticPr fontId="7"/>
  </si>
  <si>
    <t>旧山一林組製糸事務所管理事業</t>
    <rPh sb="0" eb="1">
      <t>キュウ</t>
    </rPh>
    <rPh sb="1" eb="2">
      <t>ヤマ</t>
    </rPh>
    <rPh sb="2" eb="3">
      <t>イチ</t>
    </rPh>
    <rPh sb="3" eb="5">
      <t>ハヤシグミ</t>
    </rPh>
    <rPh sb="5" eb="7">
      <t>セイシ</t>
    </rPh>
    <rPh sb="7" eb="9">
      <t>ジム</t>
    </rPh>
    <rPh sb="9" eb="10">
      <t>ショ</t>
    </rPh>
    <rPh sb="10" eb="12">
      <t>カンリ</t>
    </rPh>
    <rPh sb="12" eb="14">
      <t>ジギョウ</t>
    </rPh>
    <phoneticPr fontId="7"/>
  </si>
  <si>
    <t>指定文化財管理事業</t>
    <rPh sb="0" eb="2">
      <t>シテイ</t>
    </rPh>
    <rPh sb="2" eb="5">
      <t>ブンカザイ</t>
    </rPh>
    <rPh sb="5" eb="7">
      <t>カンリ</t>
    </rPh>
    <rPh sb="7" eb="9">
      <t>ジギョウ</t>
    </rPh>
    <phoneticPr fontId="7"/>
  </si>
  <si>
    <t>陸上競技場管理事業</t>
    <rPh sb="0" eb="2">
      <t>リクジョウ</t>
    </rPh>
    <rPh sb="2" eb="5">
      <t>キョウギジョウ</t>
    </rPh>
    <rPh sb="7" eb="9">
      <t>ジギョウ</t>
    </rPh>
    <phoneticPr fontId="7"/>
  </si>
  <si>
    <t>学校体育施設開放管理事業</t>
    <rPh sb="0" eb="2">
      <t>ガッコウ</t>
    </rPh>
    <rPh sb="2" eb="4">
      <t>タイイク</t>
    </rPh>
    <rPh sb="4" eb="6">
      <t>シセツ</t>
    </rPh>
    <rPh sb="6" eb="8">
      <t>カイホウ</t>
    </rPh>
    <rPh sb="8" eb="10">
      <t>カンリ</t>
    </rPh>
    <rPh sb="10" eb="12">
      <t>ジギョウ</t>
    </rPh>
    <phoneticPr fontId="7"/>
  </si>
  <si>
    <t>アイスアリーナ維持事業費</t>
    <rPh sb="7" eb="9">
      <t>イジ</t>
    </rPh>
    <rPh sb="9" eb="12">
      <t>ジギョウヒ</t>
    </rPh>
    <phoneticPr fontId="7"/>
  </si>
  <si>
    <t>地域幹線道路整備促進事業</t>
    <rPh sb="0" eb="2">
      <t>チイキ</t>
    </rPh>
    <rPh sb="2" eb="4">
      <t>カンセン</t>
    </rPh>
    <rPh sb="4" eb="6">
      <t>ドウロ</t>
    </rPh>
    <rPh sb="6" eb="8">
      <t>セイビ</t>
    </rPh>
    <rPh sb="8" eb="10">
      <t>ソクシン</t>
    </rPh>
    <rPh sb="10" eb="12">
      <t>ジギョウ</t>
    </rPh>
    <phoneticPr fontId="7"/>
  </si>
  <si>
    <t>スマートインターチェンジ整備事業</t>
    <rPh sb="12" eb="14">
      <t>セイビ</t>
    </rPh>
    <rPh sb="14" eb="16">
      <t>ジギョウ</t>
    </rPh>
    <phoneticPr fontId="7"/>
  </si>
  <si>
    <t>都市計画道路東町線整備事業</t>
    <rPh sb="0" eb="2">
      <t>トシ</t>
    </rPh>
    <rPh sb="2" eb="4">
      <t>ケイカク</t>
    </rPh>
    <rPh sb="4" eb="6">
      <t>ドウロ</t>
    </rPh>
    <rPh sb="6" eb="7">
      <t>ヒガシ</t>
    </rPh>
    <rPh sb="7" eb="8">
      <t>マチ</t>
    </rPh>
    <rPh sb="8" eb="9">
      <t>セン</t>
    </rPh>
    <rPh sb="9" eb="11">
      <t>セイビ</t>
    </rPh>
    <rPh sb="11" eb="13">
      <t>ジギョウ</t>
    </rPh>
    <phoneticPr fontId="7"/>
  </si>
  <si>
    <t>道水路等維持補修事業</t>
    <rPh sb="0" eb="3">
      <t>ドウスイロ</t>
    </rPh>
    <rPh sb="3" eb="4">
      <t>ナド</t>
    </rPh>
    <rPh sb="4" eb="6">
      <t>イジ</t>
    </rPh>
    <rPh sb="6" eb="8">
      <t>ホシュウ</t>
    </rPh>
    <rPh sb="8" eb="10">
      <t>ジギョウ</t>
    </rPh>
    <phoneticPr fontId="7"/>
  </si>
  <si>
    <t>道路新設改良事業</t>
    <rPh sb="0" eb="2">
      <t>ドウロ</t>
    </rPh>
    <rPh sb="2" eb="4">
      <t>シンセツ</t>
    </rPh>
    <rPh sb="4" eb="6">
      <t>カイリョウ</t>
    </rPh>
    <rPh sb="6" eb="8">
      <t>ジギョウ</t>
    </rPh>
    <phoneticPr fontId="7"/>
  </si>
  <si>
    <t>橋梁管理事業</t>
    <rPh sb="0" eb="2">
      <t>キョウリョウ</t>
    </rPh>
    <rPh sb="2" eb="4">
      <t>カンリ</t>
    </rPh>
    <rPh sb="4" eb="6">
      <t>ジギョウ</t>
    </rPh>
    <phoneticPr fontId="7"/>
  </si>
  <si>
    <t>道水路管理事務</t>
    <rPh sb="0" eb="1">
      <t>ドウ</t>
    </rPh>
    <rPh sb="1" eb="3">
      <t>スイロ</t>
    </rPh>
    <rPh sb="3" eb="5">
      <t>カンリ</t>
    </rPh>
    <rPh sb="5" eb="7">
      <t>ジム</t>
    </rPh>
    <phoneticPr fontId="7"/>
  </si>
  <si>
    <t>広報広聴事業</t>
    <rPh sb="0" eb="2">
      <t>コウホウ</t>
    </rPh>
    <rPh sb="2" eb="4">
      <t>コウチョウ</t>
    </rPh>
    <rPh sb="4" eb="6">
      <t>ジギョウ</t>
    </rPh>
    <phoneticPr fontId="7"/>
  </si>
  <si>
    <t>統合型ＧＩＳ整備事業</t>
    <rPh sb="0" eb="3">
      <t>トウゴウガタ</t>
    </rPh>
    <rPh sb="6" eb="8">
      <t>セイビ</t>
    </rPh>
    <rPh sb="8" eb="10">
      <t>ジギョウ</t>
    </rPh>
    <phoneticPr fontId="7"/>
  </si>
  <si>
    <t>＊方向性が「継続」の事業についてA～Cを、「新規事業」の事業についてAをランク付け。方向性が廃止、完了、統合となっている場合は「-」を付する。</t>
    <rPh sb="1" eb="4">
      <t>ホウコウセイ</t>
    </rPh>
    <rPh sb="42" eb="45">
      <t>ホウコウセイ</t>
    </rPh>
    <rPh sb="46" eb="48">
      <t>ハイシ</t>
    </rPh>
    <rPh sb="49" eb="51">
      <t>カンリョウ</t>
    </rPh>
    <rPh sb="52" eb="54">
      <t>トウゴウ</t>
    </rPh>
    <rPh sb="60" eb="62">
      <t>バアイ</t>
    </rPh>
    <rPh sb="67" eb="68">
      <t>フ</t>
    </rPh>
    <phoneticPr fontId="27"/>
  </si>
  <si>
    <t>29年度</t>
    <rPh sb="2" eb="4">
      <t>ネンド</t>
    </rPh>
    <phoneticPr fontId="2"/>
  </si>
  <si>
    <t>30年度</t>
    <rPh sb="2" eb="4">
      <t>ネンド</t>
    </rPh>
    <phoneticPr fontId="2"/>
  </si>
  <si>
    <t>通園訓練施設まゆみ園管理事業</t>
    <rPh sb="0" eb="2">
      <t>ツウエン</t>
    </rPh>
    <rPh sb="2" eb="4">
      <t>クンレン</t>
    </rPh>
    <rPh sb="4" eb="6">
      <t>シセツ</t>
    </rPh>
    <rPh sb="9" eb="10">
      <t>エン</t>
    </rPh>
    <rPh sb="10" eb="12">
      <t>カンリ</t>
    </rPh>
    <rPh sb="12" eb="14">
      <t>ジギョウ</t>
    </rPh>
    <phoneticPr fontId="7"/>
  </si>
  <si>
    <t>発達支援事業</t>
    <rPh sb="0" eb="2">
      <t>ハッタツ</t>
    </rPh>
    <rPh sb="2" eb="4">
      <t>シエン</t>
    </rPh>
    <rPh sb="4" eb="6">
      <t>ジギョウ</t>
    </rPh>
    <phoneticPr fontId="7"/>
  </si>
  <si>
    <t>生活困窮者自立支援事業</t>
    <rPh sb="0" eb="2">
      <t>セイカツ</t>
    </rPh>
    <rPh sb="2" eb="5">
      <t>コンキュウシャ</t>
    </rPh>
    <rPh sb="5" eb="7">
      <t>ジリツ</t>
    </rPh>
    <rPh sb="7" eb="9">
      <t>シエン</t>
    </rPh>
    <rPh sb="9" eb="11">
      <t>ジギョウ</t>
    </rPh>
    <phoneticPr fontId="7"/>
  </si>
  <si>
    <t>活力ある学校づくり推進事業</t>
    <rPh sb="0" eb="2">
      <t>カツリョク</t>
    </rPh>
    <rPh sb="4" eb="6">
      <t>ガッコウ</t>
    </rPh>
    <rPh sb="9" eb="11">
      <t>スイシン</t>
    </rPh>
    <rPh sb="11" eb="13">
      <t>ジギョウ</t>
    </rPh>
    <phoneticPr fontId="7"/>
  </si>
  <si>
    <t>まち・ひと・しごと創生推進事業</t>
    <rPh sb="9" eb="11">
      <t>ソウセイ</t>
    </rPh>
    <rPh sb="11" eb="13">
      <t>スイシン</t>
    </rPh>
    <rPh sb="13" eb="15">
      <t>ジギョウ</t>
    </rPh>
    <phoneticPr fontId="7"/>
  </si>
  <si>
    <t>ふるさと寄附促進事業</t>
    <rPh sb="4" eb="6">
      <t>キフ</t>
    </rPh>
    <rPh sb="6" eb="8">
      <t>ソクシン</t>
    </rPh>
    <rPh sb="8" eb="10">
      <t>ジギョウ</t>
    </rPh>
    <phoneticPr fontId="7"/>
  </si>
  <si>
    <t>障がい者等福祉事業</t>
    <rPh sb="0" eb="1">
      <t>ショウ</t>
    </rPh>
    <rPh sb="3" eb="4">
      <t>シャ</t>
    </rPh>
    <rPh sb="4" eb="5">
      <t>トウ</t>
    </rPh>
    <rPh sb="5" eb="7">
      <t>フクシ</t>
    </rPh>
    <rPh sb="7" eb="9">
      <t>ジギョウ</t>
    </rPh>
    <phoneticPr fontId="7"/>
  </si>
  <si>
    <t>障がい者地域生活等支援事業</t>
    <rPh sb="0" eb="1">
      <t>ショウ</t>
    </rPh>
    <rPh sb="3" eb="4">
      <t>シャ</t>
    </rPh>
    <rPh sb="4" eb="6">
      <t>チイキ</t>
    </rPh>
    <rPh sb="6" eb="8">
      <t>セイカツ</t>
    </rPh>
    <rPh sb="8" eb="9">
      <t>トウ</t>
    </rPh>
    <rPh sb="9" eb="11">
      <t>シエン</t>
    </rPh>
    <rPh sb="11" eb="13">
      <t>ジギョウ</t>
    </rPh>
    <phoneticPr fontId="7"/>
  </si>
  <si>
    <t>障がい者自立支援給付事業</t>
    <rPh sb="0" eb="1">
      <t>ショウ</t>
    </rPh>
    <rPh sb="3" eb="4">
      <t>シャ</t>
    </rPh>
    <rPh sb="4" eb="6">
      <t>ジリツ</t>
    </rPh>
    <rPh sb="6" eb="8">
      <t>シエン</t>
    </rPh>
    <rPh sb="8" eb="10">
      <t>キュウフ</t>
    </rPh>
    <rPh sb="10" eb="12">
      <t>ジギョウ</t>
    </rPh>
    <phoneticPr fontId="7"/>
  </si>
  <si>
    <t>図書資料等整備事業</t>
    <rPh sb="0" eb="2">
      <t>トショ</t>
    </rPh>
    <rPh sb="2" eb="4">
      <t>シリョウ</t>
    </rPh>
    <rPh sb="4" eb="5">
      <t>トウ</t>
    </rPh>
    <rPh sb="5" eb="7">
      <t>セイビ</t>
    </rPh>
    <rPh sb="7" eb="9">
      <t>ジギョウ</t>
    </rPh>
    <phoneticPr fontId="7"/>
  </si>
  <si>
    <t>施 策 評 価 表</t>
    <phoneticPr fontId="2"/>
  </si>
  <si>
    <t>国際交流事業</t>
    <rPh sb="0" eb="2">
      <t>コクサイ</t>
    </rPh>
    <rPh sb="2" eb="4">
      <t>コウリュウ</t>
    </rPh>
    <rPh sb="4" eb="6">
      <t>ジギョウ</t>
    </rPh>
    <phoneticPr fontId="7"/>
  </si>
  <si>
    <t>5年度</t>
    <rPh sb="1" eb="3">
      <t>ネンド</t>
    </rPh>
    <phoneticPr fontId="2"/>
  </si>
  <si>
    <t>令和</t>
    <rPh sb="0" eb="2">
      <t>レイワ</t>
    </rPh>
    <phoneticPr fontId="2"/>
  </si>
  <si>
    <t>元</t>
    <rPh sb="0" eb="1">
      <t>モト</t>
    </rPh>
    <phoneticPr fontId="2"/>
  </si>
  <si>
    <t>第５次総合計画におけるこの施策の目的</t>
    <rPh sb="0" eb="1">
      <t>ダイ</t>
    </rPh>
    <rPh sb="2" eb="3">
      <t>ジ</t>
    </rPh>
    <rPh sb="3" eb="5">
      <t>ソウゴウ</t>
    </rPh>
    <rPh sb="5" eb="7">
      <t>ケイカク</t>
    </rPh>
    <rPh sb="13" eb="15">
      <t>シサク</t>
    </rPh>
    <rPh sb="16" eb="18">
      <t>モクテキ</t>
    </rPh>
    <phoneticPr fontId="2"/>
  </si>
  <si>
    <t>元年度</t>
    <rPh sb="0" eb="1">
      <t>モト</t>
    </rPh>
    <rPh sb="1" eb="3">
      <t>ネンド</t>
    </rPh>
    <phoneticPr fontId="2"/>
  </si>
  <si>
    <t>2年度</t>
    <rPh sb="1" eb="3">
      <t>ネンド</t>
    </rPh>
    <phoneticPr fontId="2"/>
  </si>
  <si>
    <t>2年度(予算)</t>
    <rPh sb="1" eb="3">
      <t>ネンド</t>
    </rPh>
    <rPh sb="4" eb="6">
      <t>ヨサン</t>
    </rPh>
    <phoneticPr fontId="2"/>
  </si>
  <si>
    <t>＊元年度に施策の目的がどこまで達成できたか、施策の進行状況に関する順調／不調の判断</t>
    <rPh sb="1" eb="2">
      <t>モト</t>
    </rPh>
    <rPh sb="22" eb="24">
      <t>シサク</t>
    </rPh>
    <rPh sb="25" eb="27">
      <t>シンコウ</t>
    </rPh>
    <rPh sb="27" eb="29">
      <t>ジョウキョウ</t>
    </rPh>
    <rPh sb="30" eb="31">
      <t>カン</t>
    </rPh>
    <rPh sb="33" eb="35">
      <t>ジュンチョウ</t>
    </rPh>
    <rPh sb="36" eb="38">
      <t>フチョウ</t>
    </rPh>
    <phoneticPr fontId="27"/>
  </si>
  <si>
    <t>＊令和3年度以降に予測される社会・経済などの環境変化のうち、この施策に具体的に影響する要因</t>
    <rPh sb="1" eb="3">
      <t>レイワ</t>
    </rPh>
    <rPh sb="14" eb="16">
      <t>シャカイ</t>
    </rPh>
    <rPh sb="22" eb="24">
      <t>カンキョウ</t>
    </rPh>
    <rPh sb="32" eb="34">
      <t>シサク</t>
    </rPh>
    <rPh sb="35" eb="38">
      <t>グタイテキ</t>
    </rPh>
    <rPh sb="39" eb="41">
      <t>エイキョウ</t>
    </rPh>
    <rPh sb="43" eb="45">
      <t>ヨウイン</t>
    </rPh>
    <phoneticPr fontId="27"/>
  </si>
  <si>
    <t>令和３年度　施策を構成する事務事業の方向性</t>
    <rPh sb="0" eb="2">
      <t>レイワ</t>
    </rPh>
    <rPh sb="3" eb="5">
      <t>ネンド</t>
    </rPh>
    <rPh sb="6" eb="8">
      <t>シサク</t>
    </rPh>
    <phoneticPr fontId="2"/>
  </si>
  <si>
    <t xml:space="preserve"> ●令和３年度の優先度</t>
    <rPh sb="2" eb="4">
      <t>レイワ</t>
    </rPh>
    <rPh sb="5" eb="7">
      <t>ネンド</t>
    </rPh>
    <phoneticPr fontId="2"/>
  </si>
  <si>
    <t>子ども・子育て支援の推進</t>
  </si>
  <si>
    <t>16-5</t>
    <phoneticPr fontId="2"/>
  </si>
  <si>
    <t>この施策の主な内容</t>
    <rPh sb="2" eb="4">
      <t>シサク</t>
    </rPh>
    <rPh sb="5" eb="6">
      <t>オモ</t>
    </rPh>
    <rPh sb="7" eb="9">
      <t>ナイヨウ</t>
    </rPh>
    <phoneticPr fontId="2"/>
  </si>
  <si>
    <t>主な内容</t>
    <rPh sb="0" eb="1">
      <t>オモ</t>
    </rPh>
    <rPh sb="2" eb="4">
      <t>ナイヨウ</t>
    </rPh>
    <phoneticPr fontId="2"/>
  </si>
  <si>
    <t>障がい者(児)福祉の推進</t>
  </si>
  <si>
    <t>地域医療体制の推進</t>
  </si>
  <si>
    <t>学校教育の推進</t>
  </si>
  <si>
    <t>生涯学習の推進</t>
  </si>
  <si>
    <t>工業の振興</t>
  </si>
  <si>
    <t>商業・サービスの振興</t>
  </si>
  <si>
    <t>ブランドの振興</t>
  </si>
  <si>
    <t>働く環境の充実</t>
  </si>
  <si>
    <t>危機・防災・減災対策の推進と消防力の強化</t>
  </si>
  <si>
    <t>生活環境対策の推進</t>
    <phoneticPr fontId="2"/>
  </si>
  <si>
    <t>居住環境の充実</t>
  </si>
  <si>
    <t>幹線道路と交通網の整備</t>
  </si>
  <si>
    <t>上下水道の維持・整備</t>
  </si>
  <si>
    <t>市民総参加の推進</t>
  </si>
  <si>
    <t>地域活動の振興</t>
  </si>
  <si>
    <t>持続可能な行財政運営</t>
  </si>
  <si>
    <t>公有財産の適量・適正化</t>
  </si>
  <si>
    <t>ＩＣＴ(情報通信技術)利活用の推進</t>
  </si>
  <si>
    <t>広域行政の推進</t>
  </si>
  <si>
    <t>その他</t>
    <phoneticPr fontId="2"/>
  </si>
  <si>
    <t>結婚に対する支援、母子保健の充実、地域とともに支える子育て支援の充実、子どもの育成支援</t>
    <rPh sb="0" eb="2">
      <t>ケッコン</t>
    </rPh>
    <rPh sb="3" eb="4">
      <t>タイ</t>
    </rPh>
    <rPh sb="6" eb="8">
      <t>シエン</t>
    </rPh>
    <rPh sb="9" eb="11">
      <t>ボシ</t>
    </rPh>
    <rPh sb="11" eb="13">
      <t>ホケン</t>
    </rPh>
    <rPh sb="14" eb="16">
      <t>ジュウジツ</t>
    </rPh>
    <rPh sb="17" eb="19">
      <t>チイキ</t>
    </rPh>
    <rPh sb="23" eb="24">
      <t>ササ</t>
    </rPh>
    <rPh sb="26" eb="28">
      <t>コソダ</t>
    </rPh>
    <rPh sb="29" eb="31">
      <t>シエン</t>
    </rPh>
    <rPh sb="32" eb="34">
      <t>ジュウジツ</t>
    </rPh>
    <rPh sb="35" eb="36">
      <t>コ</t>
    </rPh>
    <rPh sb="39" eb="41">
      <t>イクセイ</t>
    </rPh>
    <rPh sb="41" eb="43">
      <t>シエン</t>
    </rPh>
    <phoneticPr fontId="2"/>
  </si>
  <si>
    <t>地域サポートセンターの充実、地域福祉の担い手の確保・育成、地域の支えあい体制の充実</t>
    <phoneticPr fontId="2"/>
  </si>
  <si>
    <t>生きがいを持ち活躍できるまち（地域）づくり、共に支え合い助け合うまち（地域）づくり、介護予防・生活支援の充実、認知症支援体制の推進、在宅医療と介護連携の推進、安全・安心な社会環境づくり、介護保険サービスの充実と適正運営</t>
    <phoneticPr fontId="2"/>
  </si>
  <si>
    <t>障壁のない社会への取り組み、生涯にわたる切れ目のない支援体制の強化、生活の安定と自立への支援、障害者総合支援法に基づくサービスの充実</t>
    <phoneticPr fontId="2"/>
  </si>
  <si>
    <t>国民健康保険制度の安定化と後期高齢者医療制度の円滑な運営、国民健康保険の特定健康診査受診率の向上、各種援護制度の適正かつ一体的な運用、福祉相談体制の充実</t>
    <phoneticPr fontId="2"/>
  </si>
  <si>
    <t>市民自らの健康づくり・健康に関する生活習慣の改善、生活習慣病・がんの発症予防、早期発見と重症化予防の徹底、感染症対策の推進、健康づくりを支援する体制の強化</t>
    <phoneticPr fontId="2"/>
  </si>
  <si>
    <t>地域医療体制の充実、地域医療の周知と啓発、救急医療体制の維持・充実、医療従事者の養成・確保、岡谷市病院事業(岡谷市民病院)の充実、岡谷市看護専門学校の充実</t>
    <phoneticPr fontId="2"/>
  </si>
  <si>
    <t>未来を切り拓く確かな学力の定着、地域に根ざしたふるさと学習の推進、自立と共生につながる豊かな心と 健やかな体を育む教育活動の充実、笑顔で安心して学べる教育環境の整備</t>
    <phoneticPr fontId="2"/>
  </si>
  <si>
    <t>生涯を通じた学びの推進、青少年の健全育成、読書の推進、家庭・地域の教育力向上</t>
    <phoneticPr fontId="2"/>
  </si>
  <si>
    <t>市民ひとり１スポーツの実現、競技力の向上、子どものスポーツ機会の充実、スポーツ環境の整備・充実</t>
    <phoneticPr fontId="2"/>
  </si>
  <si>
    <t>カノラホールの活用、蚕糸博物館の活用、美術考古館の活用、イルフ童画館の活用、文化芸術活動の促進と人材育成、文化財の保護・活用と歴史の伝承</t>
    <phoneticPr fontId="2"/>
  </si>
  <si>
    <t>企業立地の推進、工業活性化対策の推進、経営環境の充実、連携の強化、テクノプラザおかやの活用</t>
    <phoneticPr fontId="2"/>
  </si>
  <si>
    <t>商業の活性化実現、サービス業の振興、創業者育成支援、商業・サービス業の経営基盤充実</t>
    <phoneticPr fontId="2"/>
  </si>
  <si>
    <t>農業の担い手の育成、後継者、新たな農業者の確保、遊休農地の発生抑制など農地利用の最適化の推進、森林機能に応じた適正な施業の推進、松くい虫防除対策、湖内環境の改善、漁業資源の保護、育成</t>
    <phoneticPr fontId="2"/>
  </si>
  <si>
    <t>岡谷ブランドの構築、岡谷ブランドの発信、新たなシルク文化の創造　　</t>
    <phoneticPr fontId="2"/>
  </si>
  <si>
    <t>まちなか観光の推進、自然環境を活用した観光の推進、産業観光の推進、観光イベント等の充実、観光情報の発信、観光関係団体の育成・強化</t>
    <phoneticPr fontId="2"/>
  </si>
  <si>
    <t>人材確保対策の推進、人材の育成・強化、職場環境の充実や労務管理の適正化、福利厚生の充実</t>
    <phoneticPr fontId="2"/>
  </si>
  <si>
    <t>平成１８年７月豪雨災害の伝承と防災・減災意識の高揚、自主防災組織の充実と情報伝達の強化、大規模な災害などへの備え、消防団組織と消防施設の強化</t>
    <phoneticPr fontId="2"/>
  </si>
  <si>
    <t>交通安全教育・交通安全運動の推進、交通安全施設の整備、防犯対策の推進と防犯環境の整備、特殊詐欺対策の推進、消費生活相談体制の充実</t>
    <phoneticPr fontId="2"/>
  </si>
  <si>
    <t>地球温暖化の防止、地域の特性に応じた自然環境の保全、自然とのふれあいの推進</t>
    <phoneticPr fontId="2"/>
  </si>
  <si>
    <t>３Ｒの推進、ごみ処理の広域化の推進、野焼き、不法投棄等の防止、総合的な生活環境保全対策の推進、衛生施設の維持管理</t>
    <phoneticPr fontId="2"/>
  </si>
  <si>
    <t>住まいの適切な維持管理と有効活用、居住環境の形成、住宅セーフティーネットの充実、安全・安心な住まいの整備、都市景観の創造</t>
    <phoneticPr fontId="2"/>
  </si>
  <si>
    <t>都市機能の集積、諏訪湖辺面の利活用、公園等の整備・管理、岡谷駅周辺整備</t>
    <phoneticPr fontId="2"/>
  </si>
  <si>
    <t>幹線道路の整備、生活道路の維持管理、(仮)諏訪湖スマートインターチェンジの整備、公共交通網の利用促進</t>
    <phoneticPr fontId="2"/>
  </si>
  <si>
    <t>老朽施設の計画的な更新及び再構築、企業会計の安定的経営、浸水被害の軽減</t>
    <phoneticPr fontId="2"/>
  </si>
  <si>
    <t>まちづくりへの参加意識の醸成、広報広聴活動の充実、あらゆる分野における女性活躍の推進</t>
    <phoneticPr fontId="2"/>
  </si>
  <si>
    <t>地域連携意識の高揚、地域コミュニティへの支援、国際理解の醸成</t>
    <phoneticPr fontId="2"/>
  </si>
  <si>
    <t>健全財政の保持、行政改革の推進、人材育成と意識改革の推進、組織および定員の適正化</t>
    <phoneticPr fontId="2"/>
  </si>
  <si>
    <t>新設・統合・廃止・更新等の推進、長寿命化の実施、民間活力の導入および財産の処分</t>
    <phoneticPr fontId="2"/>
  </si>
  <si>
    <t>行政手続きのオンライン化、市民との情報共有、行政事務の効率化と情報セキュリティの確保</t>
    <phoneticPr fontId="2"/>
  </si>
  <si>
    <t>諏訪広域連合による広域行政の推進、一部事務組合の運営の効率化、近隣市町村との連携、市町村合併に向けて</t>
    <phoneticPr fontId="2"/>
  </si>
  <si>
    <t>子ども･子育て支援計画事業費</t>
    <rPh sb="0" eb="1">
      <t>コ</t>
    </rPh>
    <rPh sb="4" eb="6">
      <t>コソダ</t>
    </rPh>
    <rPh sb="7" eb="9">
      <t>シエン</t>
    </rPh>
    <rPh sb="9" eb="11">
      <t>ケイカク</t>
    </rPh>
    <rPh sb="11" eb="14">
      <t>ジギョウヒ</t>
    </rPh>
    <phoneticPr fontId="7"/>
  </si>
  <si>
    <t>保育園管理事業</t>
    <rPh sb="0" eb="3">
      <t>ホイクエン</t>
    </rPh>
    <rPh sb="3" eb="5">
      <t>カンリ</t>
    </rPh>
    <rPh sb="5" eb="7">
      <t>ジギョウ</t>
    </rPh>
    <phoneticPr fontId="7"/>
  </si>
  <si>
    <t>保育園舎等整備事業</t>
    <rPh sb="0" eb="2">
      <t>ホイク</t>
    </rPh>
    <rPh sb="2" eb="3">
      <t>エン</t>
    </rPh>
    <rPh sb="3" eb="4">
      <t>シャ</t>
    </rPh>
    <rPh sb="4" eb="5">
      <t>トウ</t>
    </rPh>
    <rPh sb="5" eb="7">
      <t>セイビ</t>
    </rPh>
    <rPh sb="7" eb="9">
      <t>ジギョウ</t>
    </rPh>
    <phoneticPr fontId="7"/>
  </si>
  <si>
    <t>認定こども園運営事業</t>
    <rPh sb="0" eb="2">
      <t>ニンテイ</t>
    </rPh>
    <rPh sb="5" eb="6">
      <t>エン</t>
    </rPh>
    <rPh sb="6" eb="8">
      <t>ウンエイ</t>
    </rPh>
    <rPh sb="8" eb="10">
      <t>ジギョウ</t>
    </rPh>
    <phoneticPr fontId="7"/>
  </si>
  <si>
    <t>私立幼稚園教育振興事業</t>
  </si>
  <si>
    <t>生活福祉相談事業</t>
    <rPh sb="0" eb="2">
      <t>セイカツ</t>
    </rPh>
    <rPh sb="2" eb="4">
      <t>フクシ</t>
    </rPh>
    <rPh sb="4" eb="6">
      <t>ソウダン</t>
    </rPh>
    <rPh sb="6" eb="8">
      <t>ジギョウ</t>
    </rPh>
    <phoneticPr fontId="7"/>
  </si>
  <si>
    <t>在宅医療・介護連携推進事業</t>
    <rPh sb="0" eb="2">
      <t>ザイタク</t>
    </rPh>
    <rPh sb="2" eb="4">
      <t>イリョウ</t>
    </rPh>
    <rPh sb="5" eb="7">
      <t>カイゴ</t>
    </rPh>
    <rPh sb="7" eb="9">
      <t>レンケイ</t>
    </rPh>
    <rPh sb="9" eb="11">
      <t>スイシン</t>
    </rPh>
    <rPh sb="11" eb="13">
      <t>ジギョウ</t>
    </rPh>
    <phoneticPr fontId="7"/>
  </si>
  <si>
    <t>介護予防・生活支援サービス事業</t>
    <rPh sb="0" eb="2">
      <t>カイゴ</t>
    </rPh>
    <rPh sb="2" eb="4">
      <t>ヨボウ</t>
    </rPh>
    <rPh sb="5" eb="7">
      <t>セイカツ</t>
    </rPh>
    <rPh sb="7" eb="9">
      <t>シエン</t>
    </rPh>
    <rPh sb="13" eb="15">
      <t>ジギョウ</t>
    </rPh>
    <phoneticPr fontId="7"/>
  </si>
  <si>
    <t>一般介護予防事業</t>
    <rPh sb="0" eb="2">
      <t>イッパン</t>
    </rPh>
    <rPh sb="2" eb="4">
      <t>カイゴ</t>
    </rPh>
    <rPh sb="4" eb="6">
      <t>ヨボウ</t>
    </rPh>
    <rPh sb="6" eb="7">
      <t>ジ</t>
    </rPh>
    <rPh sb="7" eb="8">
      <t>ギョウ</t>
    </rPh>
    <phoneticPr fontId="7"/>
  </si>
  <si>
    <t>生活支援・介護予防の体制整備事業</t>
    <rPh sb="0" eb="2">
      <t>セイカツ</t>
    </rPh>
    <rPh sb="2" eb="4">
      <t>シエン</t>
    </rPh>
    <rPh sb="5" eb="7">
      <t>カイゴ</t>
    </rPh>
    <rPh sb="7" eb="9">
      <t>ヨボウ</t>
    </rPh>
    <rPh sb="10" eb="12">
      <t>タイセイ</t>
    </rPh>
    <rPh sb="12" eb="14">
      <t>セイビ</t>
    </rPh>
    <rPh sb="14" eb="16">
      <t>ジギョウ</t>
    </rPh>
    <phoneticPr fontId="7"/>
  </si>
  <si>
    <t>障がい児通所給付費等事業</t>
    <rPh sb="0" eb="1">
      <t>ショウ</t>
    </rPh>
    <rPh sb="3" eb="4">
      <t>ジ</t>
    </rPh>
    <rPh sb="4" eb="6">
      <t>ツウショ</t>
    </rPh>
    <rPh sb="6" eb="8">
      <t>キュウフ</t>
    </rPh>
    <rPh sb="8" eb="9">
      <t>ヒ</t>
    </rPh>
    <rPh sb="9" eb="10">
      <t>ナド</t>
    </rPh>
    <rPh sb="10" eb="12">
      <t>ジギョウ</t>
    </rPh>
    <phoneticPr fontId="7"/>
  </si>
  <si>
    <t>国保資格･資金管理事業</t>
    <rPh sb="0" eb="2">
      <t>コクホ</t>
    </rPh>
    <rPh sb="2" eb="4">
      <t>シカク</t>
    </rPh>
    <rPh sb="5" eb="7">
      <t>シキン</t>
    </rPh>
    <rPh sb="7" eb="9">
      <t>カンリ</t>
    </rPh>
    <rPh sb="9" eb="11">
      <t>ジギョウ</t>
    </rPh>
    <phoneticPr fontId="7"/>
  </si>
  <si>
    <t>障がい者医療給付事業</t>
    <rPh sb="0" eb="1">
      <t>ショウ</t>
    </rPh>
    <rPh sb="3" eb="4">
      <t>シャ</t>
    </rPh>
    <rPh sb="4" eb="6">
      <t>イリョウ</t>
    </rPh>
    <rPh sb="6" eb="8">
      <t>キュウフ</t>
    </rPh>
    <rPh sb="8" eb="10">
      <t>ジギョウ</t>
    </rPh>
    <phoneticPr fontId="7"/>
  </si>
  <si>
    <t>母子家庭自立支援給付事業</t>
    <rPh sb="0" eb="2">
      <t>ボシ</t>
    </rPh>
    <rPh sb="2" eb="4">
      <t>カテイ</t>
    </rPh>
    <rPh sb="4" eb="6">
      <t>ジリツ</t>
    </rPh>
    <rPh sb="6" eb="8">
      <t>シエン</t>
    </rPh>
    <rPh sb="8" eb="10">
      <t>キュウフ</t>
    </rPh>
    <rPh sb="10" eb="12">
      <t>ジギョウ</t>
    </rPh>
    <phoneticPr fontId="7"/>
  </si>
  <si>
    <t>人間ドック助成事業</t>
    <rPh sb="0" eb="2">
      <t>ニンゲン</t>
    </rPh>
    <rPh sb="5" eb="7">
      <t>ジョセイ</t>
    </rPh>
    <rPh sb="7" eb="9">
      <t>ジギョウ</t>
    </rPh>
    <phoneticPr fontId="7"/>
  </si>
  <si>
    <t>看護専門学校運営事業</t>
  </si>
  <si>
    <t>岡谷市育英基金奨学金事業</t>
  </si>
  <si>
    <t>学童クラブ運営事業</t>
  </si>
  <si>
    <t>岡谷子ども未来塾運営事業</t>
    <rPh sb="0" eb="2">
      <t>オカヤ</t>
    </rPh>
    <rPh sb="2" eb="3">
      <t>コ</t>
    </rPh>
    <rPh sb="5" eb="7">
      <t>ミライ</t>
    </rPh>
    <rPh sb="7" eb="8">
      <t>ジュク</t>
    </rPh>
    <rPh sb="8" eb="10">
      <t>ウンエイ</t>
    </rPh>
    <rPh sb="10" eb="12">
      <t>ジギョウ</t>
    </rPh>
    <phoneticPr fontId="7"/>
  </si>
  <si>
    <t>就学指導･支援事業</t>
    <rPh sb="0" eb="2">
      <t>シュウガク</t>
    </rPh>
    <rPh sb="2" eb="4">
      <t>シドウ</t>
    </rPh>
    <rPh sb="5" eb="7">
      <t>シエン</t>
    </rPh>
    <rPh sb="7" eb="9">
      <t>ジギョウ</t>
    </rPh>
    <phoneticPr fontId="7"/>
  </si>
  <si>
    <t>子ども総合相談センター事業</t>
    <rPh sb="0" eb="1">
      <t>コ</t>
    </rPh>
    <rPh sb="3" eb="5">
      <t>ソウゴウ</t>
    </rPh>
    <rPh sb="5" eb="7">
      <t>ソウダン</t>
    </rPh>
    <rPh sb="11" eb="13">
      <t>ジギョウ</t>
    </rPh>
    <phoneticPr fontId="7"/>
  </si>
  <si>
    <t>環境浄化･青少年非行防止活動事業</t>
    <rPh sb="0" eb="2">
      <t>カンキョウ</t>
    </rPh>
    <rPh sb="2" eb="4">
      <t>ジョウカ</t>
    </rPh>
    <rPh sb="5" eb="8">
      <t>セイショウネン</t>
    </rPh>
    <rPh sb="8" eb="10">
      <t>ヒコウ</t>
    </rPh>
    <rPh sb="10" eb="12">
      <t>ボウシ</t>
    </rPh>
    <rPh sb="12" eb="14">
      <t>カツドウ</t>
    </rPh>
    <rPh sb="14" eb="16">
      <t>ジギョウ</t>
    </rPh>
    <phoneticPr fontId="7"/>
  </si>
  <si>
    <t>塩嶺野外活動センター管理事業</t>
    <rPh sb="0" eb="1">
      <t>シオ</t>
    </rPh>
    <rPh sb="1" eb="2">
      <t>ミネ</t>
    </rPh>
    <rPh sb="2" eb="4">
      <t>ヤガイ</t>
    </rPh>
    <rPh sb="4" eb="6">
      <t>カツドウ</t>
    </rPh>
    <rPh sb="10" eb="12">
      <t>カンリ</t>
    </rPh>
    <rPh sb="12" eb="14">
      <t>ジギョウ</t>
    </rPh>
    <phoneticPr fontId="7"/>
  </si>
  <si>
    <t>図書館管理事業</t>
    <rPh sb="0" eb="2">
      <t>トショ</t>
    </rPh>
    <rPh sb="2" eb="3">
      <t>カン</t>
    </rPh>
    <rPh sb="3" eb="5">
      <t>カンリ</t>
    </rPh>
    <rPh sb="5" eb="7">
      <t>ジギョウ</t>
    </rPh>
    <phoneticPr fontId="7"/>
  </si>
  <si>
    <t>図書館情報ネットワークシステム管理事業</t>
    <rPh sb="0" eb="2">
      <t>トショ</t>
    </rPh>
    <rPh sb="2" eb="3">
      <t>カン</t>
    </rPh>
    <rPh sb="3" eb="5">
      <t>ジョウホウ</t>
    </rPh>
    <rPh sb="15" eb="17">
      <t>カンリ</t>
    </rPh>
    <rPh sb="17" eb="19">
      <t>ジギョウ</t>
    </rPh>
    <phoneticPr fontId="7"/>
  </si>
  <si>
    <t>湊公民館管理事業</t>
    <rPh sb="0" eb="1">
      <t>ミナト</t>
    </rPh>
    <rPh sb="1" eb="3">
      <t>コウミン</t>
    </rPh>
    <rPh sb="3" eb="4">
      <t>カン</t>
    </rPh>
    <rPh sb="4" eb="6">
      <t>カンリ</t>
    </rPh>
    <rPh sb="6" eb="8">
      <t>ジギョウ</t>
    </rPh>
    <phoneticPr fontId="7"/>
  </si>
  <si>
    <t>ホストタウン推進事業費</t>
    <rPh sb="6" eb="8">
      <t>スイシン</t>
    </rPh>
    <rPh sb="8" eb="11">
      <t>ジギョウヒ</t>
    </rPh>
    <phoneticPr fontId="7"/>
  </si>
  <si>
    <t>スポーツ推進委員活動支援事業</t>
  </si>
  <si>
    <t>スケートのまちづくり事業</t>
  </si>
  <si>
    <t>バレーボールのまちづくり事業</t>
  </si>
  <si>
    <t>企画展等開催事業</t>
    <rPh sb="0" eb="4">
      <t>キカクテンナド</t>
    </rPh>
    <rPh sb="4" eb="6">
      <t>カイサイ</t>
    </rPh>
    <rPh sb="6" eb="8">
      <t>ジギョウ</t>
    </rPh>
    <phoneticPr fontId="7"/>
  </si>
  <si>
    <t>美術考古館学習事業</t>
    <rPh sb="0" eb="5">
      <t>ビジュツコウコカン</t>
    </rPh>
    <rPh sb="5" eb="7">
      <t>ガクシュウ</t>
    </rPh>
    <rPh sb="7" eb="9">
      <t>ジギョウ</t>
    </rPh>
    <phoneticPr fontId="7"/>
  </si>
  <si>
    <t>美術考古館展示事業(企画展)</t>
    <rPh sb="0" eb="5">
      <t>ビジュツコウコカン</t>
    </rPh>
    <rPh sb="5" eb="7">
      <t>テンジ</t>
    </rPh>
    <rPh sb="7" eb="9">
      <t>ジギョウ</t>
    </rPh>
    <rPh sb="10" eb="12">
      <t>キカク</t>
    </rPh>
    <rPh sb="12" eb="13">
      <t>テン</t>
    </rPh>
    <phoneticPr fontId="7"/>
  </si>
  <si>
    <t>企業誘致推進事業</t>
  </si>
  <si>
    <t>工業活性化計画推進事業</t>
  </si>
  <si>
    <t>中小企業金融対策事業</t>
  </si>
  <si>
    <t>産業振興企画事務</t>
  </si>
  <si>
    <t>ものづくり基盤整備強化事業</t>
  </si>
  <si>
    <t>新分野開拓推進事業</t>
  </si>
  <si>
    <t>中小企業経営技術相談所事業</t>
  </si>
  <si>
    <t>中小企業経営強化支援事業</t>
  </si>
  <si>
    <t>産業連携・交流推進事業</t>
  </si>
  <si>
    <t>テクノプラザおかや管理事業</t>
  </si>
  <si>
    <t>ものづくり人材育成支援事業</t>
  </si>
  <si>
    <t>川岸地区山林火災復旧事業</t>
    <rPh sb="0" eb="2">
      <t>カワギシ</t>
    </rPh>
    <rPh sb="2" eb="4">
      <t>チク</t>
    </rPh>
    <rPh sb="4" eb="6">
      <t>サンリン</t>
    </rPh>
    <rPh sb="6" eb="8">
      <t>カサイ</t>
    </rPh>
    <rPh sb="8" eb="10">
      <t>フッキュウ</t>
    </rPh>
    <rPh sb="10" eb="12">
      <t>ジギョウ</t>
    </rPh>
    <phoneticPr fontId="7"/>
  </si>
  <si>
    <t>松くい虫防除対策事業</t>
    <rPh sb="0" eb="1">
      <t>マツ</t>
    </rPh>
    <rPh sb="3" eb="4">
      <t>ムシ</t>
    </rPh>
    <rPh sb="4" eb="6">
      <t>ボウジョ</t>
    </rPh>
    <rPh sb="6" eb="8">
      <t>タイサク</t>
    </rPh>
    <rPh sb="8" eb="10">
      <t>ジギョウ</t>
    </rPh>
    <phoneticPr fontId="7"/>
  </si>
  <si>
    <t>求人、求職対策事業</t>
    <rPh sb="0" eb="2">
      <t>キュウジン</t>
    </rPh>
    <rPh sb="3" eb="5">
      <t>キュウショク</t>
    </rPh>
    <rPh sb="5" eb="7">
      <t>タイサク</t>
    </rPh>
    <rPh sb="7" eb="9">
      <t>ジギョウ</t>
    </rPh>
    <phoneticPr fontId="7"/>
  </si>
  <si>
    <t>自主防災組織等育成事業</t>
  </si>
  <si>
    <t>防災、災害対策事業</t>
    <rPh sb="0" eb="2">
      <t>ボウサイ</t>
    </rPh>
    <rPh sb="3" eb="5">
      <t>サイガイ</t>
    </rPh>
    <rPh sb="5" eb="7">
      <t>タイサク</t>
    </rPh>
    <rPh sb="7" eb="9">
      <t>ジギョウ</t>
    </rPh>
    <phoneticPr fontId="7"/>
  </si>
  <si>
    <t>防災資機材備蓄推進事業</t>
    <rPh sb="0" eb="2">
      <t>ボウサイ</t>
    </rPh>
    <rPh sb="2" eb="5">
      <t>シキザイ</t>
    </rPh>
    <rPh sb="5" eb="7">
      <t>ビチク</t>
    </rPh>
    <rPh sb="7" eb="9">
      <t>スイシン</t>
    </rPh>
    <rPh sb="9" eb="11">
      <t>ジギョウ</t>
    </rPh>
    <phoneticPr fontId="7"/>
  </si>
  <si>
    <t>災害支援事業</t>
    <rPh sb="0" eb="2">
      <t>サイガイ</t>
    </rPh>
    <rPh sb="2" eb="4">
      <t>シエン</t>
    </rPh>
    <rPh sb="4" eb="6">
      <t>ジギョウ</t>
    </rPh>
    <phoneticPr fontId="7"/>
  </si>
  <si>
    <t>塵芥収集指導･啓発事業</t>
    <rPh sb="0" eb="2">
      <t>ジンカイ</t>
    </rPh>
    <rPh sb="2" eb="4">
      <t>シュウシュウ</t>
    </rPh>
    <rPh sb="4" eb="6">
      <t>シドウ</t>
    </rPh>
    <rPh sb="7" eb="9">
      <t>ケイハツ</t>
    </rPh>
    <rPh sb="9" eb="11">
      <t>ジギョウ</t>
    </rPh>
    <phoneticPr fontId="7"/>
  </si>
  <si>
    <t>空き家対策事業</t>
    <rPh sb="0" eb="1">
      <t>ア</t>
    </rPh>
    <rPh sb="2" eb="3">
      <t>ヤ</t>
    </rPh>
    <rPh sb="3" eb="5">
      <t>タイサク</t>
    </rPh>
    <rPh sb="5" eb="6">
      <t>ジ</t>
    </rPh>
    <rPh sb="6" eb="7">
      <t>ギョウ</t>
    </rPh>
    <phoneticPr fontId="7"/>
  </si>
  <si>
    <t>緑化推進事業</t>
  </si>
  <si>
    <t>地域公共交通活性化再生総合事業</t>
    <rPh sb="0" eb="2">
      <t>チイキ</t>
    </rPh>
    <rPh sb="2" eb="4">
      <t>コウキョウ</t>
    </rPh>
    <rPh sb="4" eb="6">
      <t>コウツウ</t>
    </rPh>
    <rPh sb="6" eb="9">
      <t>カッセイカ</t>
    </rPh>
    <rPh sb="9" eb="11">
      <t>サイセイ</t>
    </rPh>
    <rPh sb="11" eb="13">
      <t>ソウゴウ</t>
    </rPh>
    <rPh sb="13" eb="15">
      <t>ジギョウ</t>
    </rPh>
    <phoneticPr fontId="7"/>
  </si>
  <si>
    <t>コミュニティバス運行事業</t>
    <rPh sb="8" eb="10">
      <t>ウンコウ</t>
    </rPh>
    <rPh sb="10" eb="12">
      <t>ジギョウ</t>
    </rPh>
    <phoneticPr fontId="7"/>
  </si>
  <si>
    <t>諏訪湖周サイクリングドーロ整備事業</t>
    <rPh sb="0" eb="2">
      <t>スワ</t>
    </rPh>
    <rPh sb="2" eb="3">
      <t>コ</t>
    </rPh>
    <rPh sb="3" eb="4">
      <t>シュウ</t>
    </rPh>
    <rPh sb="13" eb="15">
      <t>セイビ</t>
    </rPh>
    <rPh sb="15" eb="17">
      <t>ジギョウ</t>
    </rPh>
    <phoneticPr fontId="7"/>
  </si>
  <si>
    <t>市民総参加のまちづくり推進事業</t>
  </si>
  <si>
    <t>総合計画推進事業</t>
  </si>
  <si>
    <t>長地支所運営事務</t>
    <rPh sb="0" eb="1">
      <t>ナガ</t>
    </rPh>
    <rPh sb="1" eb="2">
      <t>チ</t>
    </rPh>
    <rPh sb="2" eb="4">
      <t>シショ</t>
    </rPh>
    <rPh sb="4" eb="6">
      <t>ウンエイ</t>
    </rPh>
    <rPh sb="6" eb="8">
      <t>ジム</t>
    </rPh>
    <phoneticPr fontId="7"/>
  </si>
  <si>
    <t>コミュニティ事業</t>
    <rPh sb="6" eb="8">
      <t>ジギョウ</t>
    </rPh>
    <phoneticPr fontId="7"/>
  </si>
  <si>
    <t>固定資産税･都市計画税課税事務</t>
    <rPh sb="0" eb="2">
      <t>コテイ</t>
    </rPh>
    <rPh sb="2" eb="5">
      <t>シサンゼイ</t>
    </rPh>
    <rPh sb="6" eb="8">
      <t>トシ</t>
    </rPh>
    <rPh sb="8" eb="10">
      <t>ケイカク</t>
    </rPh>
    <rPh sb="10" eb="11">
      <t>ゼイ</t>
    </rPh>
    <rPh sb="11" eb="13">
      <t>カゼイ</t>
    </rPh>
    <rPh sb="13" eb="15">
      <t>ジム</t>
    </rPh>
    <phoneticPr fontId="7"/>
  </si>
  <si>
    <t>旧塩病施設管理事業</t>
    <rPh sb="0" eb="1">
      <t>キュウ</t>
    </rPh>
    <rPh sb="1" eb="2">
      <t>シオ</t>
    </rPh>
    <rPh sb="2" eb="3">
      <t>ビョウ</t>
    </rPh>
    <rPh sb="3" eb="5">
      <t>シセツ</t>
    </rPh>
    <rPh sb="5" eb="7">
      <t>カンリ</t>
    </rPh>
    <rPh sb="7" eb="9">
      <t>ジギョウ</t>
    </rPh>
    <phoneticPr fontId="7"/>
  </si>
  <si>
    <t>公共施設総合管理推進事務</t>
    <rPh sb="0" eb="2">
      <t>コウキョウ</t>
    </rPh>
    <rPh sb="2" eb="4">
      <t>シセツ</t>
    </rPh>
    <rPh sb="4" eb="6">
      <t>ソウゴウ</t>
    </rPh>
    <rPh sb="6" eb="8">
      <t>カンリ</t>
    </rPh>
    <rPh sb="8" eb="10">
      <t>スイシン</t>
    </rPh>
    <rPh sb="10" eb="12">
      <t>ジム</t>
    </rPh>
    <phoneticPr fontId="7"/>
  </si>
  <si>
    <t>市有財産管理事務</t>
    <rPh sb="0" eb="1">
      <t>シ</t>
    </rPh>
    <rPh sb="1" eb="2">
      <t>ユウ</t>
    </rPh>
    <rPh sb="2" eb="4">
      <t>ザイサン</t>
    </rPh>
    <rPh sb="4" eb="6">
      <t>カンリ</t>
    </rPh>
    <rPh sb="6" eb="8">
      <t>ジム</t>
    </rPh>
    <phoneticPr fontId="7"/>
  </si>
  <si>
    <t>住民基本台帳ネットワークシステム事業</t>
    <rPh sb="0" eb="2">
      <t>ジュウミン</t>
    </rPh>
    <rPh sb="2" eb="4">
      <t>キホン</t>
    </rPh>
    <rPh sb="4" eb="6">
      <t>ダイチョウ</t>
    </rPh>
    <rPh sb="16" eb="18">
      <t>ジギョウ</t>
    </rPh>
    <phoneticPr fontId="7"/>
  </si>
  <si>
    <t>広域行政事業</t>
    <rPh sb="0" eb="2">
      <t>コウイキ</t>
    </rPh>
    <rPh sb="2" eb="4">
      <t>ギョウセイ</t>
    </rPh>
    <rPh sb="4" eb="6">
      <t>ジギョウ</t>
    </rPh>
    <phoneticPr fontId="7"/>
  </si>
  <si>
    <t>認知症施策推進事業</t>
    <rPh sb="0" eb="2">
      <t>ニンチ</t>
    </rPh>
    <rPh sb="2" eb="3">
      <t>ショウ</t>
    </rPh>
    <rPh sb="3" eb="5">
      <t>シサク</t>
    </rPh>
    <rPh sb="5" eb="7">
      <t>スイシン</t>
    </rPh>
    <rPh sb="7" eb="9">
      <t>ジギョウ</t>
    </rPh>
    <phoneticPr fontId="2"/>
  </si>
  <si>
    <t>地域ケア会議推進事業</t>
    <rPh sb="0" eb="2">
      <t>チイキ</t>
    </rPh>
    <rPh sb="4" eb="6">
      <t>カイギ</t>
    </rPh>
    <rPh sb="6" eb="8">
      <t>スイシン</t>
    </rPh>
    <rPh sb="8" eb="10">
      <t>ジギョウ</t>
    </rPh>
    <phoneticPr fontId="2"/>
  </si>
  <si>
    <t>＊第5次総合計画における目標指標の達成状況(前期基本計画:元年度～5年度)</t>
    <rPh sb="1" eb="2">
      <t>ダイ</t>
    </rPh>
    <rPh sb="3" eb="4">
      <t>ジ</t>
    </rPh>
    <rPh sb="4" eb="6">
      <t>ソウゴウ</t>
    </rPh>
    <rPh sb="6" eb="8">
      <t>ケイカク</t>
    </rPh>
    <rPh sb="12" eb="14">
      <t>モクヒョウ</t>
    </rPh>
    <rPh sb="14" eb="16">
      <t>シヒョウ</t>
    </rPh>
    <rPh sb="17" eb="19">
      <t>タッセイ</t>
    </rPh>
    <rPh sb="19" eb="21">
      <t>ジョウキョウ</t>
    </rPh>
    <rPh sb="22" eb="24">
      <t>ゼンキ</t>
    </rPh>
    <rPh sb="24" eb="26">
      <t>キホン</t>
    </rPh>
    <rPh sb="26" eb="28">
      <t>ケイカク</t>
    </rPh>
    <rPh sb="29" eb="30">
      <t>モト</t>
    </rPh>
    <rPh sb="30" eb="31">
      <t>ネン</t>
    </rPh>
    <rPh sb="31" eb="32">
      <t>ド</t>
    </rPh>
    <rPh sb="34" eb="36">
      <t>ネンド</t>
    </rPh>
    <phoneticPr fontId="27"/>
  </si>
  <si>
    <t>目標値</t>
    <rPh sb="0" eb="3">
      <t>モクヒョウチ</t>
    </rPh>
    <phoneticPr fontId="2"/>
  </si>
  <si>
    <t>16-2</t>
    <phoneticPr fontId="2"/>
  </si>
  <si>
    <t>公共施設(普通会計建物分)の延床面積</t>
    <rPh sb="0" eb="2">
      <t>コウキョウ</t>
    </rPh>
    <rPh sb="2" eb="4">
      <t>シセツ</t>
    </rPh>
    <rPh sb="5" eb="7">
      <t>フツウ</t>
    </rPh>
    <rPh sb="7" eb="9">
      <t>カイケイ</t>
    </rPh>
    <rPh sb="9" eb="11">
      <t>タテモノ</t>
    </rPh>
    <rPh sb="11" eb="12">
      <t>ブン</t>
    </rPh>
    <rPh sb="14" eb="15">
      <t>ノベ</t>
    </rPh>
    <rPh sb="15" eb="16">
      <t>ユカ</t>
    </rPh>
    <rPh sb="16" eb="18">
      <t>メンセキ</t>
    </rPh>
    <phoneticPr fontId="2"/>
  </si>
  <si>
    <t>万㎡</t>
    <rPh sb="0" eb="1">
      <t>マン</t>
    </rPh>
    <phoneticPr fontId="2"/>
  </si>
  <si>
    <t>公共施設(普通会計建物分）の延床面積の削減</t>
    <rPh sb="0" eb="2">
      <t>コウキョウ</t>
    </rPh>
    <rPh sb="2" eb="4">
      <t>シセツ</t>
    </rPh>
    <rPh sb="5" eb="7">
      <t>フツウ</t>
    </rPh>
    <rPh sb="7" eb="9">
      <t>カイケイ</t>
    </rPh>
    <rPh sb="9" eb="11">
      <t>タテモノ</t>
    </rPh>
    <rPh sb="11" eb="12">
      <t>ブン</t>
    </rPh>
    <rPh sb="14" eb="15">
      <t>ノ</t>
    </rPh>
    <rPh sb="15" eb="16">
      <t>ユカ</t>
    </rPh>
    <rPh sb="16" eb="18">
      <t>メンセキ</t>
    </rPh>
    <rPh sb="19" eb="21">
      <t>サクゲン</t>
    </rPh>
    <phoneticPr fontId="2"/>
  </si>
  <si>
    <t>内部</t>
  </si>
  <si>
    <t>その他</t>
  </si>
  <si>
    <t>2年度(予算)</t>
    <rPh sb="1" eb="3">
      <t>ネンド</t>
    </rPh>
    <rPh sb="4" eb="6">
      <t>ヨサン</t>
    </rPh>
    <phoneticPr fontId="2"/>
  </si>
  <si>
    <t>2年度(目標)</t>
    <rPh sb="1" eb="3">
      <t>ネンド</t>
    </rPh>
    <rPh sb="4" eb="6">
      <t>モクヒョウ</t>
    </rPh>
    <phoneticPr fontId="2"/>
  </si>
  <si>
    <t>・財産管理の適正化では、市有財産の取得、処分、管理に係る不動産登記申請や保険事務などを行うとともに、行政目的の無くなった土地等については、市民等への貸付や売却を行い遊休財産の解消を図るなど、適正な財産管理に努めた。</t>
    <phoneticPr fontId="2"/>
  </si>
  <si>
    <t>公共施設の老朽化に伴う維持管理経費が増大していること。
生産年齢人口の減少などにより市税収入の大幅な伸びが見込めないこと。</t>
    <phoneticPr fontId="2"/>
  </si>
  <si>
    <t>公共施設等総合管理計画の推進</t>
    <rPh sb="0" eb="2">
      <t>コウキョウ</t>
    </rPh>
    <rPh sb="2" eb="4">
      <t>シセツ</t>
    </rPh>
    <rPh sb="4" eb="5">
      <t>トウ</t>
    </rPh>
    <rPh sb="5" eb="7">
      <t>ソウゴウ</t>
    </rPh>
    <rPh sb="7" eb="9">
      <t>カンリ</t>
    </rPh>
    <rPh sb="9" eb="11">
      <t>ケイカク</t>
    </rPh>
    <rPh sb="12" eb="14">
      <t>スイシン</t>
    </rPh>
    <phoneticPr fontId="27"/>
  </si>
  <si>
    <t>地方交付税等地方一般財源の減額。</t>
    <rPh sb="0" eb="2">
      <t>チホウ</t>
    </rPh>
    <rPh sb="2" eb="6">
      <t>コウフゼイトウ</t>
    </rPh>
    <rPh sb="6" eb="8">
      <t>チホウ</t>
    </rPh>
    <rPh sb="8" eb="10">
      <t>イッパン</t>
    </rPh>
    <rPh sb="10" eb="12">
      <t>ザイゲン</t>
    </rPh>
    <rPh sb="13" eb="15">
      <t>ゲンガク</t>
    </rPh>
    <phoneticPr fontId="27"/>
  </si>
  <si>
    <t>継続して実施</t>
  </si>
  <si>
    <t>高い</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</si>
</sst>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0%"/>
    <numFmt numFmtId="177" formatCode="0&quot;頁&quot;"/>
    <numFmt numFmtId="178" formatCode="[$-411]g/&quot;頁&quot;"/>
    <numFmt numFmtId="179" formatCode="0_ "/>
    <numFmt numFmtId="180" formatCode="&quot;(&quot;0%&quot;)   &quot;;[Red]\-&quot;(&quot;0%&quot;)   &quot;;&quot;－    &quot;"/>
    <numFmt numFmtId="181" formatCode="&quot;(&quot;0.00%&quot;)   &quot;;[Red]\-&quot;(&quot;0.00%&quot;)   &quot;;&quot;－    &quot;"/>
    <numFmt numFmtId="182" formatCode="0.00%;[Red]\-0.00%;&quot;－&quot;"/>
    <numFmt numFmtId="183" formatCode="#"/>
    <numFmt numFmtId="184" formatCode="#,##0;\-#,##0;&quot;-&quot;"/>
    <numFmt numFmtId="185" formatCode="#,##0.0;[Red]\-#,##0.0"/>
    <numFmt numFmtId="186" formatCode="0.0_);[Red]\(0.0\)"/>
    <numFmt numFmtId="187" formatCode="0.00_);[Red]\(0.00\)"/>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6"/>
      <name val="ＭＳ ゴシック"/>
      <family val="3"/>
      <charset val="128"/>
    </font>
    <font>
      <sz val="10"/>
      <name val="ＭＳ Ｐゴシック"/>
      <family val="3"/>
      <charset val="128"/>
    </font>
    <font>
      <b/>
      <sz val="10"/>
      <color indexed="10"/>
      <name val="ＭＳ Ｐゴシック"/>
      <family val="3"/>
      <charset val="128"/>
    </font>
    <font>
      <b/>
      <sz val="10"/>
      <color indexed="10"/>
      <name val="ＭＳ ゴシック"/>
      <family val="3"/>
      <charset val="128"/>
    </font>
    <font>
      <sz val="10"/>
      <name val="ＭＳ ゴシック"/>
      <family val="3"/>
      <charset val="128"/>
    </font>
    <font>
      <sz val="11"/>
      <name val="ＭＳ Ｐゴシック"/>
      <family val="3"/>
      <charset val="128"/>
    </font>
    <font>
      <b/>
      <sz val="11"/>
      <color indexed="58"/>
      <name val="ＭＳ ゴシック"/>
      <family val="3"/>
      <charset val="128"/>
    </font>
    <font>
      <sz val="11"/>
      <color indexed="58"/>
      <name val="ＭＳ ゴシック"/>
      <family val="3"/>
      <charset val="128"/>
    </font>
    <font>
      <b/>
      <sz val="10"/>
      <color indexed="58"/>
      <name val="ＭＳ ゴシック"/>
      <family val="3"/>
      <charset val="128"/>
    </font>
    <font>
      <sz val="10"/>
      <color indexed="58"/>
      <name val="ＭＳ ゴシック"/>
      <family val="3"/>
      <charset val="128"/>
    </font>
    <font>
      <sz val="9"/>
      <name val="ＭＳ ゴシック"/>
      <family val="3"/>
      <charset val="128"/>
    </font>
    <font>
      <sz val="8"/>
      <color indexed="58"/>
      <name val="ＭＳ ゴシック"/>
      <family val="3"/>
      <charset val="128"/>
    </font>
    <font>
      <sz val="8"/>
      <color indexed="10"/>
      <name val="ＭＳ ゴシック"/>
      <family val="3"/>
      <charset val="128"/>
    </font>
    <font>
      <b/>
      <sz val="20"/>
      <color indexed="58"/>
      <name val="ＭＳ ゴシック"/>
      <family val="3"/>
      <charset val="128"/>
    </font>
    <font>
      <sz val="11"/>
      <name val="ＭＳ ゴシック"/>
      <family val="3"/>
      <charset val="128"/>
    </font>
    <font>
      <b/>
      <sz val="14"/>
      <name val="ＭＳ Ｐゴシック"/>
      <family val="3"/>
      <charset val="128"/>
    </font>
    <font>
      <sz val="11"/>
      <name val="ＭＳ 明朝"/>
      <family val="1"/>
      <charset val="128"/>
    </font>
    <font>
      <sz val="8"/>
      <name val="ＭＳ ゴシック"/>
      <family val="3"/>
      <charset val="128"/>
    </font>
    <font>
      <sz val="10.5"/>
      <color indexed="58"/>
      <name val="ＭＳ ゴシック"/>
      <family val="3"/>
      <charset val="128"/>
    </font>
    <font>
      <b/>
      <sz val="11"/>
      <name val="ＭＳ ゴシック"/>
      <family val="3"/>
      <charset val="128"/>
    </font>
    <font>
      <b/>
      <sz val="9"/>
      <name val="ＭＳ ゴシック"/>
      <family val="3"/>
      <charset val="128"/>
    </font>
    <font>
      <sz val="10"/>
      <color indexed="8"/>
      <name val="Arial"/>
      <family val="2"/>
    </font>
    <font>
      <b/>
      <sz val="12"/>
      <name val="Arial"/>
      <family val="2"/>
    </font>
    <font>
      <sz val="10"/>
      <name val="Arial"/>
      <family val="2"/>
    </font>
    <font>
      <b/>
      <sz val="10"/>
      <color indexed="12"/>
      <name val="ＭＳ 明朝"/>
      <family val="1"/>
      <charset val="128"/>
    </font>
    <font>
      <b/>
      <sz val="10"/>
      <name val="ＭＳ ゴシック"/>
      <family val="3"/>
      <charset val="128"/>
    </font>
    <font>
      <b/>
      <sz val="17"/>
      <name val="HG丸ｺﾞｼｯｸM-PRO"/>
      <family val="3"/>
      <charset val="128"/>
    </font>
    <font>
      <sz val="7"/>
      <name val="ＭＳ ゴシック"/>
      <family val="3"/>
      <charset val="128"/>
    </font>
    <font>
      <sz val="7"/>
      <color indexed="10"/>
      <name val="ＭＳ ゴシック"/>
      <family val="3"/>
      <charset val="128"/>
    </font>
    <font>
      <sz val="9"/>
      <color indexed="58"/>
      <name val="ＭＳ ゴシック"/>
      <family val="3"/>
      <charset val="128"/>
    </font>
    <font>
      <sz val="9"/>
      <color theme="1"/>
      <name val="ＭＳ ゴシック"/>
      <family val="3"/>
      <charset val="128"/>
    </font>
    <font>
      <sz val="11"/>
      <color theme="1"/>
      <name val="ＭＳ Ｐゴシック"/>
      <family val="3"/>
      <charset val="128"/>
    </font>
    <font>
      <sz val="8"/>
      <color theme="1"/>
      <name val="ＭＳ ゴシック"/>
      <family val="3"/>
      <charset val="128"/>
    </font>
    <font>
      <sz val="6"/>
      <color rgb="FF000000"/>
      <name val="ＭＳ ゴシック"/>
      <family val="3"/>
      <charset val="128"/>
    </font>
  </fonts>
  <fills count="10">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63"/>
        <bgColor indexed="64"/>
      </patternFill>
    </fill>
    <fill>
      <patternFill patternType="solid">
        <fgColor indexed="8"/>
        <bgColor indexed="64"/>
      </patternFill>
    </fill>
    <fill>
      <patternFill patternType="solid">
        <fgColor indexed="26"/>
        <bgColor indexed="64"/>
      </patternFill>
    </fill>
    <fill>
      <patternFill patternType="solid">
        <fgColor indexed="41"/>
        <bgColor indexed="64"/>
      </patternFill>
    </fill>
    <fill>
      <patternFill patternType="solid">
        <fgColor indexed="45"/>
        <bgColor indexed="64"/>
      </patternFill>
    </fill>
    <fill>
      <patternFill patternType="solid">
        <fgColor indexed="26"/>
        <bgColor indexed="27"/>
      </patternFill>
    </fill>
  </fills>
  <borders count="11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58"/>
      </right>
      <top/>
      <bottom/>
      <diagonal/>
    </border>
    <border>
      <left/>
      <right style="thin">
        <color indexed="64"/>
      </right>
      <top style="thin">
        <color indexed="64"/>
      </top>
      <bottom style="thin">
        <color indexed="64"/>
      </bottom>
      <diagonal/>
    </border>
    <border>
      <left style="hair">
        <color indexed="64"/>
      </left>
      <right style="hair">
        <color indexed="64"/>
      </right>
      <top style="thin">
        <color indexed="58"/>
      </top>
      <bottom style="thin">
        <color indexed="58"/>
      </bottom>
      <diagonal/>
    </border>
    <border>
      <left style="thin">
        <color indexed="64"/>
      </left>
      <right/>
      <top style="thin">
        <color indexed="64"/>
      </top>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style="thin">
        <color indexed="58"/>
      </left>
      <right/>
      <top style="thin">
        <color indexed="58"/>
      </top>
      <bottom/>
      <diagonal/>
    </border>
    <border>
      <left style="thin">
        <color indexed="58"/>
      </left>
      <right style="thin">
        <color indexed="58"/>
      </right>
      <top/>
      <bottom/>
      <diagonal/>
    </border>
    <border>
      <left/>
      <right style="thin">
        <color indexed="58"/>
      </right>
      <top style="thin">
        <color indexed="58"/>
      </top>
      <bottom/>
      <diagonal/>
    </border>
    <border>
      <left style="hair">
        <color indexed="58"/>
      </left>
      <right/>
      <top style="hair">
        <color indexed="58"/>
      </top>
      <bottom style="thin">
        <color indexed="58"/>
      </bottom>
      <diagonal/>
    </border>
    <border>
      <left/>
      <right/>
      <top style="hair">
        <color indexed="58"/>
      </top>
      <bottom style="thin">
        <color indexed="58"/>
      </bottom>
      <diagonal/>
    </border>
    <border>
      <left/>
      <right style="hair">
        <color indexed="58"/>
      </right>
      <top style="hair">
        <color indexed="58"/>
      </top>
      <bottom style="thin">
        <color indexed="58"/>
      </bottom>
      <diagonal/>
    </border>
    <border>
      <left style="hair">
        <color indexed="58"/>
      </left>
      <right style="hair">
        <color indexed="58"/>
      </right>
      <top style="thin">
        <color indexed="58"/>
      </top>
      <bottom style="hair">
        <color indexed="58"/>
      </bottom>
      <diagonal/>
    </border>
    <border>
      <left style="hair">
        <color indexed="58"/>
      </left>
      <right/>
      <top style="thin">
        <color indexed="58"/>
      </top>
      <bottom style="hair">
        <color indexed="58"/>
      </bottom>
      <diagonal/>
    </border>
    <border>
      <left/>
      <right/>
      <top style="thin">
        <color indexed="58"/>
      </top>
      <bottom style="hair">
        <color indexed="58"/>
      </bottom>
      <diagonal/>
    </border>
    <border>
      <left/>
      <right style="thin">
        <color indexed="58"/>
      </right>
      <top style="thin">
        <color indexed="58"/>
      </top>
      <bottom style="hair">
        <color indexed="58"/>
      </bottom>
      <diagonal/>
    </border>
    <border>
      <left style="thin">
        <color indexed="58"/>
      </left>
      <right style="hair">
        <color indexed="58"/>
      </right>
      <top style="thin">
        <color indexed="58"/>
      </top>
      <bottom style="hair">
        <color indexed="58"/>
      </bottom>
      <diagonal/>
    </border>
    <border>
      <left style="hair">
        <color indexed="58"/>
      </left>
      <right style="thin">
        <color indexed="58"/>
      </right>
      <top style="thin">
        <color indexed="58"/>
      </top>
      <bottom style="hair">
        <color indexed="58"/>
      </bottom>
      <diagonal/>
    </border>
    <border>
      <left style="hair">
        <color indexed="64"/>
      </left>
      <right style="hair">
        <color indexed="58"/>
      </right>
      <top style="thin">
        <color indexed="58"/>
      </top>
      <bottom style="hair">
        <color indexed="58"/>
      </bottom>
      <diagonal/>
    </border>
    <border>
      <left/>
      <right style="hair">
        <color indexed="58"/>
      </right>
      <top style="thin">
        <color indexed="58"/>
      </top>
      <bottom style="hair">
        <color indexed="58"/>
      </bottom>
      <diagonal/>
    </border>
    <border>
      <left style="thin">
        <color indexed="58"/>
      </left>
      <right style="hair">
        <color indexed="58"/>
      </right>
      <top style="hair">
        <color indexed="58"/>
      </top>
      <bottom style="thin">
        <color indexed="58"/>
      </bottom>
      <diagonal/>
    </border>
    <border>
      <left style="hair">
        <color indexed="58"/>
      </left>
      <right style="hair">
        <color indexed="58"/>
      </right>
      <top style="hair">
        <color indexed="58"/>
      </top>
      <bottom style="thin">
        <color indexed="58"/>
      </bottom>
      <diagonal/>
    </border>
    <border>
      <left style="hair">
        <color indexed="58"/>
      </left>
      <right style="thin">
        <color indexed="58"/>
      </right>
      <top style="hair">
        <color indexed="58"/>
      </top>
      <bottom style="thin">
        <color indexed="58"/>
      </bottom>
      <diagonal/>
    </border>
    <border>
      <left/>
      <right/>
      <top style="thin">
        <color indexed="58"/>
      </top>
      <bottom style="thin">
        <color indexed="58"/>
      </bottom>
      <diagonal/>
    </border>
    <border>
      <left style="thin">
        <color indexed="58"/>
      </left>
      <right/>
      <top style="thin">
        <color indexed="58"/>
      </top>
      <bottom style="hair">
        <color indexed="58"/>
      </bottom>
      <diagonal/>
    </border>
    <border>
      <left style="hair">
        <color indexed="58"/>
      </left>
      <right/>
      <top style="thin">
        <color indexed="64"/>
      </top>
      <bottom style="hair">
        <color indexed="58"/>
      </bottom>
      <diagonal/>
    </border>
    <border>
      <left/>
      <right/>
      <top style="thin">
        <color indexed="64"/>
      </top>
      <bottom style="hair">
        <color indexed="58"/>
      </bottom>
      <diagonal/>
    </border>
    <border>
      <left style="hair">
        <color indexed="64"/>
      </left>
      <right/>
      <top style="thin">
        <color indexed="64"/>
      </top>
      <bottom/>
      <diagonal/>
    </border>
    <border>
      <left/>
      <right style="thin">
        <color indexed="58"/>
      </right>
      <top style="thin">
        <color indexed="64"/>
      </top>
      <bottom/>
      <diagonal/>
    </border>
    <border>
      <left style="hair">
        <color indexed="64"/>
      </left>
      <right/>
      <top/>
      <bottom style="thin">
        <color indexed="58"/>
      </bottom>
      <diagonal/>
    </border>
    <border>
      <left/>
      <right style="thin">
        <color indexed="58"/>
      </right>
      <top/>
      <bottom style="thin">
        <color indexed="58"/>
      </bottom>
      <diagonal/>
    </border>
    <border>
      <left style="thin">
        <color indexed="58"/>
      </left>
      <right style="thin">
        <color indexed="58"/>
      </right>
      <top/>
      <bottom style="thin">
        <color indexed="58"/>
      </bottom>
      <diagonal/>
    </border>
    <border>
      <left style="thin">
        <color indexed="58"/>
      </left>
      <right/>
      <top/>
      <bottom/>
      <diagonal/>
    </border>
    <border>
      <left/>
      <right/>
      <top style="thin">
        <color indexed="58"/>
      </top>
      <bottom/>
      <diagonal/>
    </border>
    <border>
      <left/>
      <right/>
      <top style="thin">
        <color indexed="64"/>
      </top>
      <bottom/>
      <diagonal/>
    </border>
    <border>
      <left style="thin">
        <color indexed="58"/>
      </left>
      <right/>
      <top/>
      <bottom style="thin">
        <color indexed="58"/>
      </bottom>
      <diagonal/>
    </border>
    <border>
      <left/>
      <right/>
      <top/>
      <bottom style="thin">
        <color indexed="58"/>
      </bottom>
      <diagonal/>
    </border>
    <border>
      <left style="hair">
        <color indexed="64"/>
      </left>
      <right/>
      <top style="thin">
        <color indexed="58"/>
      </top>
      <bottom style="thin">
        <color indexed="58"/>
      </bottom>
      <diagonal/>
    </border>
    <border>
      <left/>
      <right style="hair">
        <color indexed="64"/>
      </right>
      <top style="thin">
        <color indexed="58"/>
      </top>
      <bottom style="thin">
        <color indexed="58"/>
      </bottom>
      <diagonal/>
    </border>
    <border>
      <left style="hair">
        <color indexed="58"/>
      </left>
      <right style="hair">
        <color indexed="58"/>
      </right>
      <top/>
      <bottom style="hair">
        <color indexed="58"/>
      </bottom>
      <diagonal/>
    </border>
    <border>
      <left style="hair">
        <color indexed="58"/>
      </left>
      <right/>
      <top/>
      <bottom style="hair">
        <color indexed="58"/>
      </bottom>
      <diagonal/>
    </border>
    <border>
      <left style="thin">
        <color indexed="58"/>
      </left>
      <right/>
      <top style="hair">
        <color indexed="58"/>
      </top>
      <bottom style="hair">
        <color indexed="58"/>
      </bottom>
      <diagonal/>
    </border>
    <border>
      <left/>
      <right style="thin">
        <color indexed="58"/>
      </right>
      <top style="hair">
        <color indexed="58"/>
      </top>
      <bottom style="hair">
        <color indexed="58"/>
      </bottom>
      <diagonal/>
    </border>
    <border>
      <left style="hair">
        <color indexed="58"/>
      </left>
      <right style="hair">
        <color indexed="58"/>
      </right>
      <top style="hair">
        <color indexed="58"/>
      </top>
      <bottom style="hair">
        <color indexed="58"/>
      </bottom>
      <diagonal/>
    </border>
    <border>
      <left style="hair">
        <color indexed="58"/>
      </left>
      <right/>
      <top style="hair">
        <color indexed="58"/>
      </top>
      <bottom style="hair">
        <color indexed="58"/>
      </bottom>
      <diagonal/>
    </border>
    <border>
      <left style="thin">
        <color indexed="58"/>
      </left>
      <right style="hair">
        <color indexed="58"/>
      </right>
      <top style="hair">
        <color indexed="58"/>
      </top>
      <bottom style="hair">
        <color indexed="58"/>
      </bottom>
      <diagonal/>
    </border>
    <border>
      <left/>
      <right/>
      <top style="hair">
        <color indexed="58"/>
      </top>
      <bottom style="hair">
        <color indexed="58"/>
      </bottom>
      <diagonal/>
    </border>
    <border>
      <left/>
      <right style="hair">
        <color indexed="58"/>
      </right>
      <top style="hair">
        <color indexed="58"/>
      </top>
      <bottom style="hair">
        <color indexed="58"/>
      </bottom>
      <diagonal/>
    </border>
    <border>
      <left style="thin">
        <color indexed="58"/>
      </left>
      <right/>
      <top/>
      <bottom style="hair">
        <color indexed="58"/>
      </bottom>
      <diagonal/>
    </border>
    <border>
      <left style="hair">
        <color indexed="58"/>
      </left>
      <right style="hair">
        <color indexed="58"/>
      </right>
      <top style="hair">
        <color indexed="58"/>
      </top>
      <bottom/>
      <diagonal/>
    </border>
    <border>
      <left style="hair">
        <color indexed="58"/>
      </left>
      <right style="hair">
        <color indexed="58"/>
      </right>
      <top style="thin">
        <color indexed="58"/>
      </top>
      <bottom/>
      <diagonal/>
    </border>
    <border>
      <left style="thin">
        <color indexed="58"/>
      </left>
      <right style="hair">
        <color indexed="58"/>
      </right>
      <top style="thin">
        <color indexed="58"/>
      </top>
      <bottom style="thin">
        <color indexed="58"/>
      </bottom>
      <diagonal/>
    </border>
    <border>
      <left style="hair">
        <color indexed="58"/>
      </left>
      <right style="hair">
        <color indexed="58"/>
      </right>
      <top style="thin">
        <color indexed="58"/>
      </top>
      <bottom style="thin">
        <color indexed="58"/>
      </bottom>
      <diagonal/>
    </border>
    <border>
      <left style="thin">
        <color indexed="58"/>
      </left>
      <right style="hair">
        <color indexed="58"/>
      </right>
      <top style="thin">
        <color indexed="58"/>
      </top>
      <bottom/>
      <diagonal/>
    </border>
    <border>
      <left style="hair">
        <color indexed="58"/>
      </left>
      <right/>
      <top style="thin">
        <color indexed="58"/>
      </top>
      <bottom style="thin">
        <color indexed="58"/>
      </bottom>
      <diagonal/>
    </border>
    <border>
      <left style="hair">
        <color indexed="58"/>
      </left>
      <right/>
      <top style="thin">
        <color indexed="58"/>
      </top>
      <bottom/>
      <diagonal/>
    </border>
    <border>
      <left style="hair">
        <color indexed="58"/>
      </left>
      <right style="thin">
        <color indexed="58"/>
      </right>
      <top style="thin">
        <color indexed="58"/>
      </top>
      <bottom style="thin">
        <color indexed="58"/>
      </bottom>
      <diagonal/>
    </border>
    <border>
      <left style="hair">
        <color indexed="58"/>
      </left>
      <right style="thin">
        <color indexed="58"/>
      </right>
      <top style="thin">
        <color indexed="58"/>
      </top>
      <bottom/>
      <diagonal/>
    </border>
    <border>
      <left/>
      <right style="thin">
        <color indexed="58"/>
      </right>
      <top style="thin">
        <color indexed="58"/>
      </top>
      <bottom style="thin">
        <color indexed="58"/>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58"/>
      </left>
      <right/>
      <top style="thin">
        <color indexed="58"/>
      </top>
      <bottom style="thin">
        <color indexed="58"/>
      </bottom>
      <diagonal/>
    </border>
    <border>
      <left/>
      <right style="hair">
        <color indexed="58"/>
      </right>
      <top/>
      <bottom/>
      <diagonal/>
    </border>
    <border>
      <left style="hair">
        <color indexed="58"/>
      </left>
      <right/>
      <top style="hair">
        <color indexed="58"/>
      </top>
      <bottom/>
      <diagonal/>
    </border>
    <border>
      <left/>
      <right/>
      <top style="hair">
        <color indexed="58"/>
      </top>
      <bottom/>
      <diagonal/>
    </border>
    <border>
      <left style="thin">
        <color indexed="58"/>
      </left>
      <right style="hair">
        <color indexed="58"/>
      </right>
      <top style="hair">
        <color indexed="58"/>
      </top>
      <bottom/>
      <diagonal/>
    </border>
    <border>
      <left style="hair">
        <color indexed="58"/>
      </left>
      <right/>
      <top/>
      <bottom/>
      <diagonal/>
    </border>
    <border>
      <left/>
      <right style="hair">
        <color indexed="58"/>
      </right>
      <top style="thin">
        <color indexed="58"/>
      </top>
      <bottom/>
      <diagonal/>
    </border>
    <border>
      <left/>
      <right style="thin">
        <color indexed="58"/>
      </right>
      <top style="hair">
        <color indexed="58"/>
      </top>
      <bottom style="thin">
        <color indexed="58"/>
      </bottom>
      <diagonal/>
    </border>
    <border>
      <left style="thin">
        <color indexed="58"/>
      </left>
      <right style="thin">
        <color indexed="58"/>
      </right>
      <top style="thin">
        <color indexed="58"/>
      </top>
      <bottom/>
      <diagonal/>
    </border>
    <border>
      <left style="thin">
        <color indexed="58"/>
      </left>
      <right style="hair">
        <color indexed="58"/>
      </right>
      <top/>
      <bottom/>
      <diagonal/>
    </border>
    <border>
      <left style="hair">
        <color indexed="58"/>
      </left>
      <right style="hair">
        <color indexed="58"/>
      </right>
      <top/>
      <bottom/>
      <diagonal/>
    </border>
    <border>
      <left/>
      <right style="hair">
        <color indexed="58"/>
      </right>
      <top style="thin">
        <color indexed="58"/>
      </top>
      <bottom style="thin">
        <color indexed="58"/>
      </bottom>
      <diagonal/>
    </border>
    <border>
      <left/>
      <right/>
      <top/>
      <bottom style="hair">
        <color indexed="58"/>
      </bottom>
      <diagonal/>
    </border>
    <border>
      <left/>
      <right style="thin">
        <color indexed="58"/>
      </right>
      <top/>
      <bottom style="hair">
        <color indexed="58"/>
      </bottom>
      <diagonal/>
    </border>
    <border>
      <left style="thin">
        <color indexed="58"/>
      </left>
      <right style="hair">
        <color indexed="58"/>
      </right>
      <top/>
      <bottom style="hair">
        <color indexed="58"/>
      </bottom>
      <diagonal/>
    </border>
    <border>
      <left style="thin">
        <color indexed="58"/>
      </left>
      <right/>
      <top/>
      <bottom style="thin">
        <color indexed="64"/>
      </bottom>
      <diagonal/>
    </border>
    <border>
      <left/>
      <right/>
      <top/>
      <bottom style="thin">
        <color indexed="64"/>
      </bottom>
      <diagonal/>
    </border>
    <border>
      <left/>
      <right style="thin">
        <color indexed="58"/>
      </right>
      <top/>
      <bottom style="thin">
        <color indexed="64"/>
      </bottom>
      <diagonal/>
    </border>
    <border>
      <left style="thin">
        <color indexed="58"/>
      </left>
      <right/>
      <top style="hair">
        <color indexed="58"/>
      </top>
      <bottom style="thin">
        <color indexed="58"/>
      </bottom>
      <diagonal/>
    </border>
    <border>
      <left/>
      <right style="thin">
        <color indexed="64"/>
      </right>
      <top/>
      <bottom style="thin">
        <color indexed="58"/>
      </bottom>
      <diagonal/>
    </border>
    <border>
      <left style="hair">
        <color indexed="64"/>
      </left>
      <right style="hair">
        <color indexed="64"/>
      </right>
      <top style="hair">
        <color indexed="64"/>
      </top>
      <bottom/>
      <diagonal/>
    </border>
    <border>
      <left/>
      <right style="thin">
        <color indexed="64"/>
      </right>
      <top style="thin">
        <color indexed="58"/>
      </top>
      <bottom style="hair">
        <color indexed="58"/>
      </bottom>
      <diagonal/>
    </border>
    <border>
      <left/>
      <right style="thin">
        <color indexed="64"/>
      </right>
      <top style="hair">
        <color indexed="58"/>
      </top>
      <bottom/>
      <diagonal/>
    </border>
    <border>
      <left style="hair">
        <color indexed="58"/>
      </left>
      <right style="thin">
        <color indexed="64"/>
      </right>
      <top style="thin">
        <color indexed="58"/>
      </top>
      <bottom style="hair">
        <color indexed="58"/>
      </bottom>
      <diagonal/>
    </border>
    <border>
      <left style="thin">
        <color indexed="64"/>
      </left>
      <right/>
      <top style="thin">
        <color indexed="64"/>
      </top>
      <bottom style="hair">
        <color indexed="58"/>
      </bottom>
      <diagonal/>
    </border>
    <border>
      <left/>
      <right style="hair">
        <color indexed="64"/>
      </right>
      <top style="thin">
        <color indexed="64"/>
      </top>
      <bottom style="hair">
        <color indexed="58"/>
      </bottom>
      <diagonal/>
    </border>
    <border>
      <left style="thin">
        <color indexed="64"/>
      </left>
      <right/>
      <top style="hair">
        <color indexed="58"/>
      </top>
      <bottom style="thin">
        <color indexed="58"/>
      </bottom>
      <diagonal/>
    </border>
    <border>
      <left/>
      <right style="hair">
        <color indexed="64"/>
      </right>
      <top style="hair">
        <color indexed="58"/>
      </top>
      <bottom style="thin">
        <color indexed="58"/>
      </bottom>
      <diagonal/>
    </border>
    <border>
      <left style="thin">
        <color indexed="64"/>
      </left>
      <right/>
      <top style="thin">
        <color indexed="58"/>
      </top>
      <bottom style="hair">
        <color indexed="58"/>
      </bottom>
      <diagonal/>
    </border>
    <border>
      <left/>
      <right style="hair">
        <color indexed="64"/>
      </right>
      <top style="thin">
        <color indexed="58"/>
      </top>
      <bottom style="hair">
        <color indexed="58"/>
      </bottom>
      <diagonal/>
    </border>
    <border>
      <left style="hair">
        <color indexed="58"/>
      </left>
      <right style="hair">
        <color indexed="58"/>
      </right>
      <top style="hair">
        <color indexed="58"/>
      </top>
      <bottom style="thin">
        <color indexed="64"/>
      </bottom>
      <diagonal/>
    </border>
    <border>
      <left/>
      <right style="hair">
        <color indexed="58"/>
      </right>
      <top/>
      <bottom style="hair">
        <color indexed="58"/>
      </bottom>
      <diagonal/>
    </border>
    <border>
      <left style="thin">
        <color indexed="58"/>
      </left>
      <right style="thin">
        <color indexed="58"/>
      </right>
      <top/>
      <bottom style="thin">
        <color indexed="64"/>
      </bottom>
      <diagonal/>
    </border>
    <border>
      <left style="hair">
        <color indexed="58"/>
      </left>
      <right/>
      <top/>
      <bottom style="thin">
        <color indexed="64"/>
      </bottom>
      <diagonal/>
    </border>
    <border>
      <left style="thin">
        <color indexed="58"/>
      </left>
      <right style="hair">
        <color indexed="58"/>
      </right>
      <top/>
      <bottom style="thin">
        <color indexed="64"/>
      </bottom>
      <diagonal/>
    </border>
    <border>
      <left style="hair">
        <color indexed="58"/>
      </left>
      <right style="hair">
        <color indexed="58"/>
      </right>
      <top/>
      <bottom style="thin">
        <color indexed="64"/>
      </bottom>
      <diagonal/>
    </border>
    <border>
      <left style="hair">
        <color indexed="58"/>
      </left>
      <right/>
      <top style="hair">
        <color indexed="58"/>
      </top>
      <bottom style="thin">
        <color indexed="64"/>
      </bottom>
      <diagonal/>
    </border>
    <border>
      <left/>
      <right/>
      <top style="hair">
        <color indexed="58"/>
      </top>
      <bottom style="thin">
        <color indexed="64"/>
      </bottom>
      <diagonal/>
    </border>
    <border>
      <left/>
      <right style="hair">
        <color indexed="58"/>
      </right>
      <top style="hair">
        <color indexed="58"/>
      </top>
      <bottom style="thin">
        <color indexed="64"/>
      </bottom>
      <diagonal/>
    </border>
    <border>
      <left/>
      <right style="thin">
        <color indexed="58"/>
      </right>
      <top style="hair">
        <color indexed="58"/>
      </top>
      <bottom style="thin">
        <color indexed="64"/>
      </bottom>
      <diagonal/>
    </border>
    <border>
      <left/>
      <right style="hair">
        <color indexed="58"/>
      </right>
      <top/>
      <bottom style="thin">
        <color indexed="64"/>
      </bottom>
      <diagonal/>
    </border>
    <border diagonalUp="1">
      <left style="hair">
        <color indexed="58"/>
      </left>
      <right/>
      <top style="thin">
        <color indexed="64"/>
      </top>
      <bottom style="hair">
        <color indexed="58"/>
      </bottom>
      <diagonal style="hair">
        <color indexed="58"/>
      </diagonal>
    </border>
    <border diagonalUp="1">
      <left/>
      <right style="thin">
        <color indexed="58"/>
      </right>
      <top style="thin">
        <color indexed="64"/>
      </top>
      <bottom style="hair">
        <color indexed="58"/>
      </bottom>
      <diagonal style="hair">
        <color indexed="58"/>
      </diagonal>
    </border>
    <border diagonalUp="1">
      <left style="hair">
        <color indexed="58"/>
      </left>
      <right/>
      <top style="hair">
        <color indexed="58"/>
      </top>
      <bottom style="hair">
        <color indexed="58"/>
      </bottom>
      <diagonal style="hair">
        <color indexed="58"/>
      </diagonal>
    </border>
    <border diagonalUp="1">
      <left/>
      <right style="thin">
        <color indexed="58"/>
      </right>
      <top style="hair">
        <color indexed="58"/>
      </top>
      <bottom style="hair">
        <color indexed="58"/>
      </bottom>
      <diagonal style="hair">
        <color indexed="58"/>
      </diagonal>
    </border>
  </borders>
  <cellStyleXfs count="16">
    <xf numFmtId="0" fontId="0" fillId="0" borderId="0"/>
    <xf numFmtId="184" fontId="24" fillId="0" borderId="0" applyFill="0" applyBorder="0" applyAlignment="0"/>
    <xf numFmtId="0" fontId="25" fillId="0" borderId="1" applyNumberFormat="0" applyAlignment="0" applyProtection="0">
      <alignment horizontal="left" vertical="center"/>
    </xf>
    <xf numFmtId="0" fontId="25" fillId="0" borderId="2">
      <alignment horizontal="left" vertical="center"/>
    </xf>
    <xf numFmtId="0" fontId="26" fillId="0" borderId="0"/>
    <xf numFmtId="9" fontId="1" fillId="0" borderId="0" applyFont="0" applyFill="0" applyBorder="0" applyAlignment="0" applyProtection="0"/>
    <xf numFmtId="180" fontId="17" fillId="0" borderId="0" applyFont="0" applyFill="0" applyBorder="0" applyAlignment="0" applyProtection="0"/>
    <xf numFmtId="181" fontId="17" fillId="0" borderId="0" applyFont="0" applyFill="0" applyBorder="0" applyAlignment="0" applyProtection="0">
      <alignment vertical="top"/>
    </xf>
    <xf numFmtId="182" fontId="17" fillId="0" borderId="0" applyFont="0" applyFill="0" applyBorder="0" applyAlignment="0" applyProtection="0"/>
    <xf numFmtId="38" fontId="1" fillId="0" borderId="0" applyFont="0" applyFill="0" applyBorder="0" applyAlignment="0" applyProtection="0"/>
    <xf numFmtId="0" fontId="18" fillId="0" borderId="0" applyFill="0" applyBorder="0" applyProtection="0"/>
    <xf numFmtId="0" fontId="19" fillId="0" borderId="0" applyNumberFormat="0" applyFont="0" applyFill="0" applyBorder="0">
      <alignment horizontal="left" vertical="top" wrapText="1"/>
    </xf>
    <xf numFmtId="0" fontId="8" fillId="0" borderId="0">
      <alignment vertical="center"/>
    </xf>
    <xf numFmtId="0" fontId="8" fillId="0" borderId="0">
      <alignment vertical="center"/>
    </xf>
    <xf numFmtId="0" fontId="8" fillId="0" borderId="0"/>
    <xf numFmtId="0" fontId="8" fillId="0" borderId="0"/>
  </cellStyleXfs>
  <cellXfs count="464">
    <xf numFmtId="0" fontId="0" fillId="0" borderId="0" xfId="0"/>
    <xf numFmtId="0" fontId="4" fillId="0" borderId="0" xfId="0" applyFont="1"/>
    <xf numFmtId="0" fontId="5" fillId="0" borderId="0" xfId="0" applyFont="1"/>
    <xf numFmtId="0" fontId="4" fillId="0" borderId="0" xfId="0" applyFont="1" applyAlignment="1">
      <alignment vertical="center"/>
    </xf>
    <xf numFmtId="0" fontId="4" fillId="2" borderId="0" xfId="0" applyFont="1" applyFill="1" applyAlignment="1">
      <alignment vertical="center"/>
    </xf>
    <xf numFmtId="0" fontId="4" fillId="2" borderId="0" xfId="0" applyFont="1" applyFill="1"/>
    <xf numFmtId="0" fontId="7" fillId="0" borderId="0" xfId="0" applyFont="1"/>
    <xf numFmtId="0" fontId="4" fillId="0" borderId="0" xfId="0" applyNumberFormat="1" applyFont="1"/>
    <xf numFmtId="0" fontId="7" fillId="0" borderId="0" xfId="0" applyNumberFormat="1" applyFont="1"/>
    <xf numFmtId="178" fontId="7" fillId="0" borderId="0" xfId="0" applyNumberFormat="1" applyFont="1"/>
    <xf numFmtId="0" fontId="4" fillId="2" borderId="0" xfId="0" applyNumberFormat="1" applyFont="1" applyFill="1"/>
    <xf numFmtId="0" fontId="6" fillId="0" borderId="0" xfId="0" applyFont="1"/>
    <xf numFmtId="0" fontId="7" fillId="2" borderId="0" xfId="0" applyFont="1" applyFill="1"/>
    <xf numFmtId="177" fontId="7" fillId="0" borderId="0" xfId="0" applyNumberFormat="1" applyFont="1"/>
    <xf numFmtId="0" fontId="7" fillId="0" borderId="0" xfId="0" quotePrefix="1" applyNumberFormat="1" applyFont="1" applyAlignment="1"/>
    <xf numFmtId="0" fontId="4" fillId="3" borderId="3" xfId="0" applyFont="1" applyFill="1" applyBorder="1" applyAlignment="1" applyProtection="1">
      <alignment vertical="center"/>
      <protection hidden="1"/>
    </xf>
    <xf numFmtId="0" fontId="4" fillId="0" borderId="3" xfId="0" applyNumberFormat="1" applyFont="1" applyBorder="1" applyAlignment="1" applyProtection="1">
      <alignment vertical="center"/>
      <protection hidden="1"/>
    </xf>
    <xf numFmtId="0" fontId="4" fillId="0" borderId="0" xfId="0" applyFont="1" applyAlignment="1" applyProtection="1">
      <alignment vertical="center"/>
      <protection hidden="1"/>
    </xf>
    <xf numFmtId="0" fontId="4" fillId="0" borderId="3" xfId="0" applyNumberFormat="1" applyFont="1" applyFill="1" applyBorder="1" applyAlignment="1" applyProtection="1">
      <alignment vertical="center"/>
      <protection hidden="1"/>
    </xf>
    <xf numFmtId="0" fontId="4" fillId="4" borderId="3" xfId="0" applyNumberFormat="1" applyFont="1" applyFill="1" applyBorder="1" applyAlignment="1" applyProtection="1">
      <alignment vertical="center"/>
      <protection hidden="1"/>
    </xf>
    <xf numFmtId="0" fontId="4" fillId="5" borderId="3" xfId="0" applyNumberFormat="1" applyFont="1" applyFill="1" applyBorder="1" applyAlignment="1" applyProtection="1">
      <alignment vertical="center"/>
      <protection hidden="1"/>
    </xf>
    <xf numFmtId="0" fontId="4" fillId="0" borderId="0" xfId="0" applyNumberFormat="1" applyFont="1" applyAlignment="1" applyProtection="1">
      <alignment vertical="center"/>
      <protection hidden="1"/>
    </xf>
    <xf numFmtId="49" fontId="10" fillId="0" borderId="0" xfId="14" applyNumberFormat="1" applyFont="1" applyFill="1" applyBorder="1" applyAlignment="1" applyProtection="1">
      <alignment horizontal="center" vertical="center"/>
    </xf>
    <xf numFmtId="0" fontId="10" fillId="0" borderId="0" xfId="14" applyFont="1" applyFill="1" applyBorder="1" applyAlignment="1" applyProtection="1">
      <alignment vertical="center"/>
    </xf>
    <xf numFmtId="0" fontId="10" fillId="0" borderId="0" xfId="14" applyFont="1" applyAlignment="1" applyProtection="1">
      <alignment vertical="center"/>
    </xf>
    <xf numFmtId="0" fontId="9" fillId="0" borderId="0" xfId="14" applyFont="1" applyAlignment="1" applyProtection="1">
      <alignment vertical="center"/>
    </xf>
    <xf numFmtId="0" fontId="10" fillId="0" borderId="0" xfId="0" applyFont="1" applyFill="1" applyProtection="1"/>
    <xf numFmtId="0" fontId="10" fillId="0" borderId="0" xfId="0" applyFont="1" applyProtection="1"/>
    <xf numFmtId="0" fontId="10" fillId="0" borderId="0" xfId="0" applyFont="1" applyAlignment="1" applyProtection="1">
      <alignment horizontal="left"/>
    </xf>
    <xf numFmtId="0" fontId="11" fillId="0" borderId="0" xfId="0" applyFont="1" applyFill="1" applyBorder="1" applyAlignment="1" applyProtection="1">
      <alignment horizontal="center" vertical="center" textRotation="255"/>
    </xf>
    <xf numFmtId="0" fontId="10" fillId="0" borderId="0" xfId="0" applyFont="1" applyAlignment="1" applyProtection="1">
      <alignment vertical="center"/>
    </xf>
    <xf numFmtId="0" fontId="10" fillId="0" borderId="0" xfId="0" applyFont="1" applyAlignment="1" applyProtection="1">
      <alignment vertical="top"/>
    </xf>
    <xf numFmtId="0" fontId="10" fillId="0" borderId="0" xfId="0" applyFont="1" applyFill="1" applyAlignment="1" applyProtection="1">
      <alignment vertical="center"/>
    </xf>
    <xf numFmtId="0" fontId="12" fillId="0" borderId="0" xfId="0" applyFont="1" applyFill="1" applyAlignment="1" applyProtection="1">
      <alignment vertical="center"/>
    </xf>
    <xf numFmtId="0" fontId="12" fillId="0" borderId="0" xfId="0" applyFont="1" applyAlignment="1" applyProtection="1">
      <alignment vertical="center"/>
    </xf>
    <xf numFmtId="0" fontId="10" fillId="0" borderId="0" xfId="0" applyFont="1" applyAlignment="1" applyProtection="1">
      <alignment horizontal="center" vertical="center"/>
    </xf>
    <xf numFmtId="49" fontId="9" fillId="0" borderId="0" xfId="0" applyNumberFormat="1" applyFont="1" applyBorder="1" applyAlignment="1" applyProtection="1">
      <alignment horizontal="center" vertical="center"/>
    </xf>
    <xf numFmtId="0" fontId="21" fillId="0" borderId="0" xfId="0" applyFont="1" applyAlignment="1" applyProtection="1">
      <alignment vertical="center"/>
    </xf>
    <xf numFmtId="0" fontId="20" fillId="0" borderId="2" xfId="0" applyFont="1" applyFill="1" applyBorder="1" applyAlignment="1" applyProtection="1">
      <alignment vertical="center" shrinkToFit="1"/>
      <protection locked="0"/>
    </xf>
    <xf numFmtId="0" fontId="7" fillId="6" borderId="2" xfId="0" applyFont="1" applyFill="1" applyBorder="1" applyAlignment="1" applyProtection="1">
      <alignment horizontal="center" vertical="center" shrinkToFit="1"/>
    </xf>
    <xf numFmtId="0" fontId="12" fillId="0" borderId="4" xfId="0" applyFont="1" applyFill="1" applyBorder="1" applyAlignment="1" applyProtection="1">
      <alignment vertical="center" shrinkToFit="1"/>
    </xf>
    <xf numFmtId="0" fontId="7" fillId="6" borderId="5" xfId="0" applyFont="1" applyFill="1" applyBorder="1" applyAlignment="1" applyProtection="1">
      <alignment horizontal="center" vertical="center" shrinkToFit="1"/>
    </xf>
    <xf numFmtId="0" fontId="3" fillId="0" borderId="0" xfId="12" applyFont="1" applyFill="1" applyBorder="1" applyAlignment="1" applyProtection="1">
      <alignment vertical="center" wrapText="1"/>
    </xf>
    <xf numFmtId="0" fontId="7" fillId="0" borderId="0" xfId="0" applyFont="1" applyAlignment="1" applyProtection="1">
      <alignment horizontal="left" vertical="center" shrinkToFit="1"/>
    </xf>
    <xf numFmtId="0" fontId="17" fillId="0" borderId="0" xfId="0" applyFont="1" applyAlignment="1" applyProtection="1">
      <alignment vertical="center" shrinkToFit="1"/>
    </xf>
    <xf numFmtId="0" fontId="3" fillId="0" borderId="0" xfId="12" applyFont="1" applyFill="1" applyBorder="1" applyAlignment="1" applyProtection="1">
      <alignment vertical="center" wrapText="1"/>
      <protection locked="0"/>
    </xf>
    <xf numFmtId="0" fontId="10" fillId="0" borderId="0" xfId="0" applyFont="1" applyAlignment="1" applyProtection="1">
      <alignment horizontal="left" vertical="center"/>
    </xf>
    <xf numFmtId="0" fontId="16" fillId="0" borderId="0" xfId="0" applyFont="1" applyFill="1" applyAlignment="1" applyProtection="1">
      <alignment horizontal="center" vertical="center"/>
    </xf>
    <xf numFmtId="0" fontId="16" fillId="0" borderId="0" xfId="0" applyFont="1" applyFill="1" applyAlignment="1" applyProtection="1">
      <alignment vertical="center" wrapText="1"/>
    </xf>
    <xf numFmtId="0" fontId="12" fillId="0" borderId="0" xfId="0" applyFont="1" applyFill="1" applyAlignment="1" applyProtection="1">
      <alignment horizontal="left" vertical="center" shrinkToFit="1"/>
    </xf>
    <xf numFmtId="0" fontId="10" fillId="0" borderId="0" xfId="14" applyFont="1" applyFill="1" applyAlignment="1" applyProtection="1">
      <alignment horizontal="center"/>
    </xf>
    <xf numFmtId="0" fontId="10" fillId="0" borderId="0" xfId="14" applyFont="1" applyFill="1" applyAlignment="1" applyProtection="1">
      <alignment vertical="center"/>
    </xf>
    <xf numFmtId="0" fontId="7" fillId="6" borderId="6" xfId="0" applyFont="1" applyFill="1" applyBorder="1" applyAlignment="1" applyProtection="1">
      <alignment horizontal="center" vertical="center" shrinkToFit="1"/>
    </xf>
    <xf numFmtId="0" fontId="20" fillId="0" borderId="2" xfId="0" applyFont="1" applyFill="1" applyBorder="1" applyAlignment="1" applyProtection="1">
      <alignment vertical="center" shrinkToFit="1"/>
    </xf>
    <xf numFmtId="0" fontId="17" fillId="0" borderId="0" xfId="0" applyFont="1" applyProtection="1"/>
    <xf numFmtId="0" fontId="17" fillId="0" borderId="0" xfId="0" applyFont="1" applyFill="1" applyAlignment="1" applyProtection="1">
      <alignment vertical="center"/>
    </xf>
    <xf numFmtId="38" fontId="12" fillId="0" borderId="0" xfId="9" applyFont="1" applyBorder="1" applyAlignment="1" applyProtection="1">
      <alignment horizontal="right" vertical="center" shrinkToFit="1"/>
    </xf>
    <xf numFmtId="49" fontId="22" fillId="7" borderId="7" xfId="15" applyNumberFormat="1" applyFont="1" applyFill="1" applyBorder="1" applyAlignment="1" applyProtection="1">
      <alignment horizontal="center" vertical="center"/>
    </xf>
    <xf numFmtId="0" fontId="8" fillId="0" borderId="0" xfId="0" applyFont="1" applyProtection="1"/>
    <xf numFmtId="0" fontId="0" fillId="0" borderId="0" xfId="0" applyProtection="1"/>
    <xf numFmtId="0" fontId="3" fillId="0" borderId="0" xfId="12" applyFont="1" applyBorder="1" applyAlignment="1" applyProtection="1">
      <alignment horizontal="center" vertical="center" wrapText="1"/>
    </xf>
    <xf numFmtId="0" fontId="3" fillId="0" borderId="0" xfId="12" applyFont="1" applyBorder="1" applyAlignment="1" applyProtection="1">
      <alignment vertical="center" wrapText="1"/>
      <protection locked="0"/>
    </xf>
    <xf numFmtId="0" fontId="3" fillId="0" borderId="0" xfId="12" applyFont="1" applyBorder="1" applyAlignment="1" applyProtection="1">
      <alignment vertical="center" wrapText="1"/>
    </xf>
    <xf numFmtId="0" fontId="3" fillId="0" borderId="0" xfId="12" applyFont="1" applyBorder="1" applyAlignment="1" applyProtection="1">
      <alignment horizontal="center" vertical="center" shrinkToFit="1"/>
    </xf>
    <xf numFmtId="0" fontId="3" fillId="0" borderId="0" xfId="12" applyFont="1" applyFill="1" applyBorder="1" applyAlignment="1" applyProtection="1">
      <alignment vertical="center" shrinkToFit="1"/>
    </xf>
    <xf numFmtId="0" fontId="3" fillId="0" borderId="0" xfId="12" applyFont="1" applyBorder="1" applyAlignment="1" applyProtection="1">
      <alignment vertical="center" shrinkToFit="1"/>
    </xf>
    <xf numFmtId="0" fontId="3" fillId="8" borderId="8" xfId="12" applyFont="1" applyFill="1" applyBorder="1" applyAlignment="1" applyProtection="1">
      <alignment horizontal="center" vertical="center" shrinkToFit="1"/>
    </xf>
    <xf numFmtId="49" fontId="3" fillId="0" borderId="8" xfId="0" applyNumberFormat="1" applyFont="1" applyFill="1" applyBorder="1" applyAlignment="1">
      <alignment horizontal="center" vertical="center" wrapText="1"/>
    </xf>
    <xf numFmtId="0" fontId="3" fillId="0" borderId="8" xfId="0" applyFont="1" applyFill="1" applyBorder="1" applyAlignment="1">
      <alignment vertical="center" wrapText="1"/>
    </xf>
    <xf numFmtId="179" fontId="3" fillId="0" borderId="8" xfId="0" applyNumberFormat="1" applyFont="1" applyFill="1" applyBorder="1" applyAlignment="1">
      <alignment horizontal="left" vertical="center" wrapText="1" shrinkToFit="1"/>
    </xf>
    <xf numFmtId="0" fontId="3" fillId="0" borderId="8" xfId="0" applyFont="1" applyFill="1" applyBorder="1" applyAlignment="1">
      <alignment horizontal="left" vertical="center" wrapText="1"/>
    </xf>
    <xf numFmtId="0" fontId="3" fillId="0" borderId="8" xfId="0" applyFont="1" applyBorder="1" applyAlignment="1">
      <alignment horizontal="left" vertical="center" wrapText="1"/>
    </xf>
    <xf numFmtId="0" fontId="17" fillId="7" borderId="9" xfId="0" applyFont="1" applyFill="1" applyBorder="1" applyAlignment="1" applyProtection="1">
      <alignment horizontal="center" vertical="center"/>
    </xf>
    <xf numFmtId="0" fontId="17" fillId="7" borderId="10" xfId="0" applyFont="1" applyFill="1" applyBorder="1" applyAlignment="1" applyProtection="1">
      <alignment horizontal="center" vertical="center"/>
    </xf>
    <xf numFmtId="0" fontId="9" fillId="7" borderId="0" xfId="0" applyFont="1" applyFill="1" applyBorder="1" applyAlignment="1" applyProtection="1">
      <alignment vertical="center"/>
    </xf>
    <xf numFmtId="49" fontId="22" fillId="7" borderId="11" xfId="14" applyNumberFormat="1" applyFont="1" applyFill="1" applyBorder="1" applyAlignment="1" applyProtection="1">
      <alignment horizontal="center" vertical="center"/>
    </xf>
    <xf numFmtId="49" fontId="22" fillId="7" borderId="11" xfId="0" applyNumberFormat="1" applyFont="1" applyFill="1" applyBorder="1" applyAlignment="1" applyProtection="1">
      <alignment horizontal="center" vertical="center"/>
    </xf>
    <xf numFmtId="0" fontId="17" fillId="7" borderId="12" xfId="0" applyFont="1" applyFill="1" applyBorder="1" applyAlignment="1" applyProtection="1">
      <alignment horizontal="center" vertical="center"/>
    </xf>
    <xf numFmtId="0" fontId="17" fillId="7" borderId="4" xfId="0" applyFont="1" applyFill="1" applyBorder="1" applyAlignment="1" applyProtection="1">
      <alignment horizontal="center" vertical="center"/>
    </xf>
    <xf numFmtId="49" fontId="22" fillId="7" borderId="13" xfId="0" applyNumberFormat="1" applyFont="1" applyFill="1" applyBorder="1" applyAlignment="1" applyProtection="1">
      <alignment vertical="center"/>
    </xf>
    <xf numFmtId="49" fontId="14" fillId="7" borderId="13" xfId="0" applyNumberFormat="1" applyFont="1" applyFill="1" applyBorder="1" applyAlignment="1" applyProtection="1">
      <alignment vertical="center"/>
    </xf>
    <xf numFmtId="49" fontId="14" fillId="7" borderId="4" xfId="0" applyNumberFormat="1" applyFont="1" applyFill="1" applyBorder="1" applyAlignment="1" applyProtection="1">
      <alignment vertical="center"/>
    </xf>
    <xf numFmtId="0" fontId="30" fillId="0" borderId="8" xfId="12" applyFont="1" applyFill="1" applyBorder="1" applyAlignment="1" applyProtection="1">
      <alignment vertical="center" wrapText="1"/>
    </xf>
    <xf numFmtId="0" fontId="30" fillId="0" borderId="0" xfId="12" applyFont="1" applyFill="1" applyBorder="1" applyAlignment="1" applyProtection="1">
      <alignment vertical="center" wrapText="1" shrinkToFit="1"/>
    </xf>
    <xf numFmtId="0" fontId="30" fillId="0" borderId="8" xfId="13" applyFont="1" applyFill="1" applyBorder="1" applyAlignment="1">
      <alignment vertical="center" wrapText="1"/>
    </xf>
    <xf numFmtId="0" fontId="30" fillId="0" borderId="8" xfId="0" applyFont="1" applyFill="1" applyBorder="1" applyAlignment="1" applyProtection="1">
      <alignment vertical="center" wrapText="1"/>
      <protection locked="0"/>
    </xf>
    <xf numFmtId="0" fontId="30" fillId="0" borderId="8" xfId="12" applyFont="1" applyFill="1" applyBorder="1" applyAlignment="1" applyProtection="1">
      <alignment vertical="center" wrapText="1"/>
      <protection locked="0"/>
    </xf>
    <xf numFmtId="0" fontId="30" fillId="0" borderId="8" xfId="12" applyFont="1" applyFill="1" applyBorder="1" applyAlignment="1" applyProtection="1">
      <alignment vertical="center" shrinkToFit="1"/>
    </xf>
    <xf numFmtId="0" fontId="30" fillId="0" borderId="8" xfId="13" applyFont="1" applyFill="1" applyBorder="1">
      <alignment vertical="center"/>
    </xf>
    <xf numFmtId="0" fontId="30" fillId="0" borderId="8" xfId="0" applyFont="1" applyFill="1" applyBorder="1" applyAlignment="1">
      <alignment vertical="center" wrapText="1"/>
    </xf>
    <xf numFmtId="0" fontId="30" fillId="0" borderId="8" xfId="0" applyFont="1" applyFill="1" applyBorder="1" applyAlignment="1" applyProtection="1">
      <alignment horizontal="left" vertical="center" wrapText="1"/>
      <protection locked="0"/>
    </xf>
    <xf numFmtId="0" fontId="30" fillId="0" borderId="8" xfId="0" applyFont="1" applyFill="1" applyBorder="1" applyAlignment="1">
      <alignment vertical="center" wrapText="1" shrinkToFit="1"/>
    </xf>
    <xf numFmtId="0" fontId="30" fillId="0" borderId="86" xfId="0" applyFont="1" applyFill="1" applyBorder="1" applyAlignment="1" applyProtection="1">
      <alignment vertical="center" wrapText="1"/>
      <protection locked="0"/>
    </xf>
    <xf numFmtId="49" fontId="30" fillId="0" borderId="8" xfId="0" applyNumberFormat="1" applyFont="1" applyFill="1" applyBorder="1" applyAlignment="1" applyProtection="1">
      <alignment horizontal="left" vertical="center" wrapText="1"/>
      <protection locked="0"/>
    </xf>
    <xf numFmtId="9" fontId="30" fillId="0" borderId="8" xfId="5" applyFont="1" applyFill="1" applyBorder="1" applyAlignment="1" applyProtection="1">
      <alignment vertical="center" wrapText="1"/>
      <protection locked="0"/>
    </xf>
    <xf numFmtId="0" fontId="30" fillId="0" borderId="8" xfId="0" applyFont="1" applyFill="1" applyBorder="1" applyAlignment="1" applyProtection="1">
      <alignment horizontal="left" vertical="center" wrapText="1" shrinkToFit="1"/>
      <protection locked="0"/>
    </xf>
    <xf numFmtId="0" fontId="30" fillId="0" borderId="8" xfId="12" applyFont="1" applyFill="1" applyBorder="1" applyAlignment="1" applyProtection="1">
      <alignment vertical="center" wrapText="1" shrinkToFit="1"/>
    </xf>
    <xf numFmtId="0" fontId="3" fillId="0" borderId="8" xfId="12" applyFont="1" applyFill="1" applyBorder="1" applyAlignment="1" applyProtection="1">
      <alignment vertical="center" wrapText="1"/>
      <protection locked="0"/>
    </xf>
    <xf numFmtId="0" fontId="36" fillId="0" borderId="0" xfId="0" applyFont="1" applyAlignment="1">
      <alignment horizontal="left" vertical="center" wrapText="1" readingOrder="1"/>
    </xf>
    <xf numFmtId="0" fontId="20" fillId="7" borderId="38" xfId="0" applyFont="1" applyFill="1" applyBorder="1" applyAlignment="1" applyProtection="1">
      <alignment horizontal="center" vertical="center"/>
    </xf>
    <xf numFmtId="0" fontId="20" fillId="7" borderId="13" xfId="0" applyFont="1" applyFill="1" applyBorder="1" applyAlignment="1" applyProtection="1">
      <alignment horizontal="center" vertical="center"/>
    </xf>
    <xf numFmtId="0" fontId="10" fillId="7" borderId="4" xfId="0" applyFont="1" applyFill="1" applyBorder="1" applyAlignment="1" applyProtection="1">
      <alignment horizontal="center" vertical="center"/>
    </xf>
    <xf numFmtId="38" fontId="17" fillId="0" borderId="26" xfId="9" applyFont="1" applyFill="1" applyBorder="1" applyAlignment="1" applyProtection="1">
      <alignment horizontal="right" vertical="center" shrinkToFit="1"/>
    </xf>
    <xf numFmtId="38" fontId="17" fillId="0" borderId="26" xfId="9" applyFont="1" applyFill="1" applyBorder="1" applyAlignment="1">
      <alignment shrinkToFit="1"/>
    </xf>
    <xf numFmtId="0" fontId="22" fillId="7" borderId="38" xfId="0" applyFont="1" applyFill="1" applyBorder="1" applyAlignment="1" applyProtection="1">
      <alignment horizontal="left" vertical="center"/>
    </xf>
    <xf numFmtId="0" fontId="20" fillId="0" borderId="80" xfId="0" applyFont="1" applyBorder="1" applyAlignment="1" applyProtection="1">
      <alignment horizontal="center" vertical="center" textRotation="255" shrinkToFit="1"/>
      <protection locked="0"/>
    </xf>
    <xf numFmtId="0" fontId="20" fillId="0" borderId="50" xfId="0" applyFont="1" applyBorder="1" applyAlignment="1" applyProtection="1">
      <alignment horizontal="center" vertical="center" textRotation="255" shrinkToFit="1"/>
      <protection locked="0"/>
    </xf>
    <xf numFmtId="0" fontId="20" fillId="0" borderId="48" xfId="0" applyFont="1" applyBorder="1" applyAlignment="1" applyProtection="1">
      <alignment horizontal="center" vertical="center" textRotation="255" shrinkToFit="1"/>
      <protection locked="0"/>
    </xf>
    <xf numFmtId="0" fontId="20" fillId="0" borderId="48" xfId="0" applyFont="1" applyFill="1" applyBorder="1" applyAlignment="1" applyProtection="1">
      <alignment horizontal="center" vertical="center" textRotation="255" shrinkToFit="1"/>
      <protection locked="0"/>
    </xf>
    <xf numFmtId="0" fontId="35" fillId="0" borderId="26" xfId="0" applyFont="1" applyBorder="1" applyAlignment="1" applyProtection="1">
      <alignment horizontal="left" vertical="center" wrapText="1"/>
      <protection locked="0"/>
    </xf>
    <xf numFmtId="0" fontId="35" fillId="0" borderId="27" xfId="0" applyFont="1" applyBorder="1" applyAlignment="1" applyProtection="1">
      <alignment horizontal="left" vertical="center" wrapText="1"/>
      <protection locked="0"/>
    </xf>
    <xf numFmtId="38" fontId="13" fillId="0" borderId="24" xfId="9" applyFont="1" applyBorder="1" applyAlignment="1" applyProtection="1">
      <alignment vertical="center" shrinkToFit="1"/>
      <protection locked="0"/>
    </xf>
    <xf numFmtId="38" fontId="13" fillId="0" borderId="17" xfId="9" applyFont="1" applyBorder="1" applyAlignment="1" applyProtection="1">
      <alignment vertical="center" shrinkToFit="1"/>
      <protection locked="0"/>
    </xf>
    <xf numFmtId="0" fontId="7" fillId="7" borderId="0" xfId="0" applyFont="1" applyFill="1" applyBorder="1" applyAlignment="1" applyProtection="1">
      <alignment horizontal="center" vertical="center" wrapText="1"/>
    </xf>
    <xf numFmtId="38" fontId="13" fillId="0" borderId="23" xfId="9" applyFont="1" applyBorder="1" applyAlignment="1" applyProtection="1">
      <alignment vertical="center" shrinkToFit="1"/>
      <protection locked="0"/>
    </xf>
    <xf numFmtId="38" fontId="13" fillId="0" borderId="22" xfId="9" applyFont="1" applyBorder="1" applyAlignment="1" applyProtection="1">
      <alignment vertical="center" shrinkToFit="1"/>
      <protection locked="0"/>
    </xf>
    <xf numFmtId="186" fontId="13" fillId="0" borderId="23" xfId="9" applyNumberFormat="1" applyFont="1" applyFill="1" applyBorder="1" applyAlignment="1" applyProtection="1">
      <alignment vertical="center" shrinkToFit="1"/>
      <protection locked="0"/>
    </xf>
    <xf numFmtId="186" fontId="13" fillId="0" borderId="17" xfId="9" applyNumberFormat="1" applyFont="1" applyFill="1" applyBorder="1" applyAlignment="1" applyProtection="1">
      <alignment vertical="center" shrinkToFit="1"/>
      <protection locked="0"/>
    </xf>
    <xf numFmtId="186" fontId="13" fillId="0" borderId="22" xfId="9" applyNumberFormat="1" applyFont="1" applyFill="1" applyBorder="1" applyAlignment="1" applyProtection="1">
      <alignment vertical="center" shrinkToFit="1"/>
      <protection locked="0"/>
    </xf>
    <xf numFmtId="0" fontId="13" fillId="0" borderId="23" xfId="0" applyFont="1" applyBorder="1" applyAlignment="1" applyProtection="1">
      <alignment horizontal="center" vertical="center" shrinkToFit="1"/>
      <protection locked="0"/>
    </xf>
    <xf numFmtId="0" fontId="13" fillId="0" borderId="22" xfId="0" applyFont="1" applyBorder="1" applyAlignment="1" applyProtection="1">
      <alignment horizontal="center" vertical="center" shrinkToFit="1"/>
      <protection locked="0"/>
    </xf>
    <xf numFmtId="0" fontId="17" fillId="7" borderId="9" xfId="0" applyFont="1" applyFill="1" applyBorder="1" applyAlignment="1" applyProtection="1">
      <alignment horizontal="center" vertical="center"/>
    </xf>
    <xf numFmtId="0" fontId="17" fillId="7" borderId="10" xfId="0" applyFont="1" applyFill="1" applyBorder="1" applyAlignment="1" applyProtection="1">
      <alignment horizontal="center" vertical="center"/>
    </xf>
    <xf numFmtId="0" fontId="22" fillId="6" borderId="55" xfId="0" applyFont="1" applyFill="1" applyBorder="1" applyAlignment="1" applyProtection="1">
      <alignment horizontal="center" vertical="center"/>
    </xf>
    <xf numFmtId="38" fontId="17" fillId="0" borderId="56" xfId="9" applyFont="1" applyFill="1" applyBorder="1" applyAlignment="1" applyProtection="1">
      <alignment horizontal="right" vertical="center" shrinkToFit="1"/>
    </xf>
    <xf numFmtId="38" fontId="17" fillId="0" borderId="57" xfId="9" applyFont="1" applyFill="1" applyBorder="1" applyAlignment="1" applyProtection="1">
      <alignment horizontal="right" vertical="center" shrinkToFit="1"/>
    </xf>
    <xf numFmtId="38" fontId="17" fillId="0" borderId="17" xfId="9" applyFont="1" applyFill="1" applyBorder="1" applyAlignment="1" applyProtection="1">
      <alignment horizontal="right" vertical="center" shrinkToFit="1"/>
    </xf>
    <xf numFmtId="38" fontId="17" fillId="0" borderId="17" xfId="9" applyFont="1" applyFill="1" applyBorder="1" applyAlignment="1">
      <alignment shrinkToFit="1"/>
    </xf>
    <xf numFmtId="0" fontId="7" fillId="6" borderId="21" xfId="0" applyFont="1" applyFill="1" applyBorder="1" applyAlignment="1" applyProtection="1">
      <alignment horizontal="center" vertical="center" wrapText="1"/>
    </xf>
    <xf numFmtId="0" fontId="7" fillId="6" borderId="17" xfId="0" applyFont="1" applyFill="1" applyBorder="1" applyAlignment="1" applyProtection="1">
      <alignment horizontal="center" vertical="center" wrapText="1"/>
    </xf>
    <xf numFmtId="0" fontId="7" fillId="6" borderId="18" xfId="0" applyFont="1" applyFill="1" applyBorder="1" applyAlignment="1" applyProtection="1">
      <alignment horizontal="center" vertical="center" wrapText="1"/>
    </xf>
    <xf numFmtId="0" fontId="15" fillId="7" borderId="2" xfId="15" applyFont="1" applyFill="1" applyBorder="1" applyAlignment="1" applyProtection="1">
      <alignment horizontal="left" vertical="center" wrapText="1"/>
    </xf>
    <xf numFmtId="38" fontId="17" fillId="0" borderId="21" xfId="9" applyFont="1" applyFill="1" applyBorder="1" applyAlignment="1" applyProtection="1">
      <alignment horizontal="right" vertical="center" shrinkToFit="1"/>
    </xf>
    <xf numFmtId="38" fontId="17" fillId="0" borderId="22" xfId="9" applyFont="1" applyFill="1" applyBorder="1" applyAlignment="1">
      <alignment shrinkToFit="1"/>
    </xf>
    <xf numFmtId="38" fontId="17" fillId="0" borderId="27" xfId="9" applyFont="1" applyFill="1" applyBorder="1" applyAlignment="1">
      <alignment shrinkToFit="1"/>
    </xf>
    <xf numFmtId="0" fontId="9" fillId="7" borderId="40" xfId="0" applyFont="1" applyFill="1" applyBorder="1" applyAlignment="1" applyProtection="1">
      <alignment horizontal="center" vertical="center"/>
    </xf>
    <xf numFmtId="0" fontId="9" fillId="7" borderId="41" xfId="0" applyFont="1" applyFill="1" applyBorder="1" applyAlignment="1" applyProtection="1">
      <alignment horizontal="center" vertical="center"/>
    </xf>
    <xf numFmtId="0" fontId="9" fillId="7" borderId="35" xfId="0" applyFont="1" applyFill="1" applyBorder="1" applyAlignment="1" applyProtection="1">
      <alignment horizontal="center" vertical="center"/>
    </xf>
    <xf numFmtId="0" fontId="10" fillId="7" borderId="37" xfId="0" applyFont="1" applyFill="1" applyBorder="1" applyAlignment="1" applyProtection="1">
      <alignment horizontal="center" vertical="center"/>
    </xf>
    <xf numFmtId="0" fontId="22" fillId="6" borderId="58" xfId="0" applyFont="1" applyFill="1" applyBorder="1" applyAlignment="1" applyProtection="1">
      <alignment horizontal="center" vertical="center"/>
    </xf>
    <xf numFmtId="0" fontId="7" fillId="6" borderId="56" xfId="0" applyFont="1" applyFill="1" applyBorder="1" applyAlignment="1" applyProtection="1">
      <alignment horizontal="center" vertical="center" wrapText="1"/>
    </xf>
    <xf numFmtId="0" fontId="7" fillId="6" borderId="57" xfId="0" applyFont="1" applyFill="1" applyBorder="1" applyAlignment="1" applyProtection="1">
      <alignment horizontal="center" vertical="center" wrapText="1"/>
    </xf>
    <xf numFmtId="0" fontId="7" fillId="6" borderId="59" xfId="0" applyFont="1" applyFill="1" applyBorder="1" applyAlignment="1" applyProtection="1">
      <alignment horizontal="center" vertical="center" wrapText="1"/>
    </xf>
    <xf numFmtId="0" fontId="7" fillId="6" borderId="58" xfId="0" applyFont="1" applyFill="1" applyBorder="1" applyAlignment="1" applyProtection="1">
      <alignment horizontal="center" vertical="center" wrapText="1"/>
    </xf>
    <xf numFmtId="0" fontId="7" fillId="6" borderId="55" xfId="0" applyFont="1" applyFill="1" applyBorder="1" applyAlignment="1" applyProtection="1">
      <alignment horizontal="center" vertical="center" wrapText="1"/>
    </xf>
    <xf numFmtId="0" fontId="7" fillId="6" borderId="60" xfId="0" applyFont="1" applyFill="1" applyBorder="1" applyAlignment="1" applyProtection="1">
      <alignment horizontal="center" vertical="center" wrapText="1"/>
    </xf>
    <xf numFmtId="0" fontId="7" fillId="6" borderId="25" xfId="0" applyFont="1" applyFill="1" applyBorder="1" applyAlignment="1" applyProtection="1">
      <alignment horizontal="center" vertical="center" wrapText="1"/>
    </xf>
    <xf numFmtId="0" fontId="7" fillId="6" borderId="26" xfId="0" applyFont="1" applyFill="1" applyBorder="1" applyAlignment="1" applyProtection="1">
      <alignment horizontal="center" vertical="center" wrapText="1"/>
    </xf>
    <xf numFmtId="0" fontId="7" fillId="6" borderId="14" xfId="0" applyFont="1" applyFill="1" applyBorder="1" applyAlignment="1" applyProtection="1">
      <alignment horizontal="center" vertical="center" wrapText="1"/>
    </xf>
    <xf numFmtId="38" fontId="17" fillId="0" borderId="25" xfId="9" applyFont="1" applyFill="1" applyBorder="1" applyAlignment="1" applyProtection="1">
      <alignment horizontal="right" vertical="center" shrinkToFit="1"/>
    </xf>
    <xf numFmtId="38" fontId="17" fillId="0" borderId="57" xfId="9" applyFont="1" applyFill="1" applyBorder="1" applyAlignment="1">
      <alignment shrinkToFit="1"/>
    </xf>
    <xf numFmtId="38" fontId="17" fillId="0" borderId="61" xfId="9" applyFont="1" applyFill="1" applyBorder="1" applyAlignment="1">
      <alignment shrinkToFit="1"/>
    </xf>
    <xf numFmtId="0" fontId="10" fillId="7" borderId="12" xfId="0" applyFont="1" applyFill="1" applyBorder="1" applyAlignment="1" applyProtection="1">
      <alignment horizontal="center" vertical="center"/>
    </xf>
    <xf numFmtId="0" fontId="10" fillId="7" borderId="36" xfId="0" applyFont="1" applyFill="1" applyBorder="1" applyAlignment="1" applyProtection="1">
      <alignment horizontal="center" vertical="center"/>
    </xf>
    <xf numFmtId="49" fontId="28" fillId="7" borderId="37" xfId="0" applyNumberFormat="1" applyFont="1" applyFill="1" applyBorder="1" applyAlignment="1" applyProtection="1">
      <alignment horizontal="left" vertical="center"/>
    </xf>
    <xf numFmtId="49" fontId="28" fillId="7" borderId="0" xfId="0" applyNumberFormat="1" applyFont="1" applyFill="1" applyBorder="1" applyAlignment="1" applyProtection="1">
      <alignment horizontal="left" vertical="center"/>
    </xf>
    <xf numFmtId="49" fontId="23" fillId="7" borderId="37" xfId="0" applyNumberFormat="1" applyFont="1" applyFill="1" applyBorder="1" applyAlignment="1" applyProtection="1">
      <alignment horizontal="left" vertical="center"/>
    </xf>
    <xf numFmtId="49" fontId="23" fillId="7" borderId="0" xfId="0" applyNumberFormat="1" applyFont="1" applyFill="1" applyBorder="1" applyAlignment="1" applyProtection="1">
      <alignment horizontal="left" vertical="center"/>
    </xf>
    <xf numFmtId="0" fontId="12" fillId="7" borderId="12" xfId="0" applyFont="1" applyFill="1" applyBorder="1" applyAlignment="1" applyProtection="1">
      <alignment horizontal="center" vertical="center"/>
    </xf>
    <xf numFmtId="49" fontId="7" fillId="6" borderId="21" xfId="0" applyNumberFormat="1" applyFont="1" applyFill="1" applyBorder="1" applyAlignment="1" applyProtection="1">
      <alignment horizontal="left" vertical="center" wrapText="1"/>
    </xf>
    <xf numFmtId="49" fontId="7" fillId="6" borderId="17" xfId="0" applyNumberFormat="1" applyFont="1" applyFill="1" applyBorder="1" applyAlignment="1" applyProtection="1">
      <alignment horizontal="left" vertical="center" wrapText="1"/>
    </xf>
    <xf numFmtId="0" fontId="7" fillId="0" borderId="17" xfId="0" applyNumberFormat="1" applyFont="1" applyFill="1" applyBorder="1" applyAlignment="1" applyProtection="1">
      <alignment horizontal="left" vertical="center" wrapText="1"/>
      <protection locked="0"/>
    </xf>
    <xf numFmtId="0" fontId="7" fillId="0" borderId="22" xfId="0" applyNumberFormat="1" applyFont="1" applyFill="1" applyBorder="1" applyAlignment="1" applyProtection="1">
      <alignment horizontal="left" vertical="center" wrapText="1"/>
      <protection locked="0"/>
    </xf>
    <xf numFmtId="0" fontId="7" fillId="0" borderId="26" xfId="0" applyNumberFormat="1" applyFont="1" applyFill="1" applyBorder="1" applyAlignment="1" applyProtection="1">
      <alignment horizontal="left" vertical="center" wrapText="1"/>
      <protection locked="0"/>
    </xf>
    <xf numFmtId="0" fontId="7" fillId="0" borderId="27" xfId="0" applyNumberFormat="1" applyFont="1" applyFill="1" applyBorder="1" applyAlignment="1" applyProtection="1">
      <alignment horizontal="left" vertical="center" wrapText="1"/>
      <protection locked="0"/>
    </xf>
    <xf numFmtId="49" fontId="9" fillId="7" borderId="37" xfId="0" applyNumberFormat="1" applyFont="1" applyFill="1" applyBorder="1" applyAlignment="1" applyProtection="1">
      <alignment horizontal="center" vertical="center"/>
    </xf>
    <xf numFmtId="49" fontId="22" fillId="7" borderId="38" xfId="0" applyNumberFormat="1" applyFont="1" applyFill="1" applyBorder="1" applyAlignment="1" applyProtection="1">
      <alignment horizontal="left" vertical="center"/>
    </xf>
    <xf numFmtId="49" fontId="9" fillId="7" borderId="38" xfId="0" applyNumberFormat="1" applyFont="1" applyFill="1" applyBorder="1" applyAlignment="1" applyProtection="1">
      <alignment horizontal="center" vertical="center"/>
    </xf>
    <xf numFmtId="0" fontId="22" fillId="7" borderId="39" xfId="15" applyFont="1" applyFill="1" applyBorder="1" applyAlignment="1" applyProtection="1">
      <alignment horizontal="left" vertical="center" wrapText="1"/>
    </xf>
    <xf numFmtId="0" fontId="31" fillId="7" borderId="39" xfId="15" applyFont="1" applyFill="1" applyBorder="1" applyAlignment="1" applyProtection="1">
      <alignment horizontal="left" vertical="center" wrapText="1"/>
    </xf>
    <xf numFmtId="0" fontId="13" fillId="6" borderId="25" xfId="0" applyFont="1" applyFill="1" applyBorder="1" applyAlignment="1" applyProtection="1">
      <alignment horizontal="left" vertical="center" wrapText="1"/>
    </xf>
    <xf numFmtId="0" fontId="13" fillId="6" borderId="26" xfId="0" applyFont="1" applyFill="1" applyBorder="1" applyAlignment="1" applyProtection="1">
      <alignment horizontal="left" vertical="center" wrapText="1"/>
    </xf>
    <xf numFmtId="49" fontId="7" fillId="6" borderId="25" xfId="0" applyNumberFormat="1" applyFont="1" applyFill="1" applyBorder="1" applyAlignment="1" applyProtection="1">
      <alignment horizontal="left" vertical="center" wrapText="1"/>
    </xf>
    <xf numFmtId="49" fontId="7" fillId="6" borderId="26" xfId="0" applyNumberFormat="1" applyFont="1" applyFill="1" applyBorder="1" applyAlignment="1" applyProtection="1">
      <alignment horizontal="left" vertical="center" wrapText="1"/>
    </xf>
    <xf numFmtId="0" fontId="7" fillId="6" borderId="17" xfId="0" applyFont="1" applyFill="1" applyBorder="1" applyAlignment="1" applyProtection="1">
      <alignment horizontal="center" vertical="center" textRotation="255"/>
    </xf>
    <xf numFmtId="0" fontId="7" fillId="6" borderId="48" xfId="0" applyFont="1" applyFill="1" applyBorder="1" applyAlignment="1" applyProtection="1">
      <alignment horizontal="center" vertical="center" textRotation="255"/>
    </xf>
    <xf numFmtId="0" fontId="7" fillId="6" borderId="96" xfId="0" applyFont="1" applyFill="1" applyBorder="1" applyAlignment="1" applyProtection="1">
      <alignment horizontal="center" vertical="center" textRotation="255"/>
    </xf>
    <xf numFmtId="0" fontId="20" fillId="0" borderId="44" xfId="0" applyFont="1" applyBorder="1" applyAlignment="1" applyProtection="1">
      <alignment horizontal="center" vertical="center" textRotation="255" shrinkToFit="1"/>
      <protection locked="0"/>
    </xf>
    <xf numFmtId="49" fontId="15" fillId="7" borderId="0" xfId="0" applyNumberFormat="1" applyFont="1" applyFill="1" applyBorder="1" applyAlignment="1" applyProtection="1">
      <alignment horizontal="left" vertical="center" wrapText="1"/>
    </xf>
    <xf numFmtId="49" fontId="15" fillId="7" borderId="4" xfId="0" applyNumberFormat="1" applyFont="1" applyFill="1" applyBorder="1" applyAlignment="1" applyProtection="1">
      <alignment horizontal="left" vertical="center" wrapText="1"/>
    </xf>
    <xf numFmtId="38" fontId="7" fillId="0" borderId="48" xfId="9" applyFont="1" applyFill="1" applyBorder="1" applyAlignment="1" applyProtection="1">
      <alignment horizontal="right" vertical="center" shrinkToFit="1"/>
      <protection locked="0"/>
    </xf>
    <xf numFmtId="38" fontId="7" fillId="0" borderId="49" xfId="9" applyFont="1" applyFill="1" applyBorder="1" applyAlignment="1" applyProtection="1">
      <alignment horizontal="right" vertical="center" shrinkToFit="1"/>
      <protection locked="0"/>
    </xf>
    <xf numFmtId="38" fontId="7" fillId="0" borderId="44" xfId="9" applyFont="1" applyBorder="1" applyAlignment="1" applyProtection="1">
      <alignment horizontal="right" vertical="center" shrinkToFit="1"/>
      <protection locked="0"/>
    </xf>
    <xf numFmtId="38" fontId="7" fillId="0" borderId="45" xfId="9" applyFont="1" applyBorder="1" applyAlignment="1" applyProtection="1">
      <alignment horizontal="right" vertical="center" shrinkToFit="1"/>
      <protection locked="0"/>
    </xf>
    <xf numFmtId="0" fontId="17" fillId="0" borderId="46" xfId="0" applyFont="1" applyBorder="1" applyAlignment="1" applyProtection="1">
      <alignment horizontal="center" vertical="center" shrinkToFit="1"/>
      <protection locked="0"/>
    </xf>
    <xf numFmtId="0" fontId="17" fillId="0" borderId="47" xfId="0" applyFont="1" applyBorder="1" applyAlignment="1" applyProtection="1">
      <alignment horizontal="center" vertical="center" shrinkToFit="1"/>
      <protection locked="0"/>
    </xf>
    <xf numFmtId="38" fontId="7" fillId="0" borderId="48" xfId="9" applyFont="1" applyBorder="1" applyAlignment="1" applyProtection="1">
      <alignment horizontal="right" vertical="center" shrinkToFit="1"/>
      <protection locked="0"/>
    </xf>
    <xf numFmtId="38" fontId="7" fillId="0" borderId="49" xfId="9" applyFont="1" applyBorder="1" applyAlignment="1" applyProtection="1">
      <alignment horizontal="right" vertical="center" shrinkToFit="1"/>
      <protection locked="0"/>
    </xf>
    <xf numFmtId="0" fontId="22" fillId="7" borderId="2" xfId="15" applyFont="1" applyFill="1" applyBorder="1" applyAlignment="1" applyProtection="1">
      <alignment horizontal="left" vertical="center" wrapText="1"/>
    </xf>
    <xf numFmtId="49" fontId="20" fillId="7" borderId="41" xfId="0" applyNumberFormat="1" applyFont="1" applyFill="1" applyBorder="1" applyAlignment="1" applyProtection="1">
      <alignment horizontal="center" vertical="center"/>
    </xf>
    <xf numFmtId="49" fontId="20" fillId="7" borderId="35" xfId="0" applyNumberFormat="1" applyFont="1" applyFill="1" applyBorder="1" applyAlignment="1" applyProtection="1">
      <alignment horizontal="center" vertical="center"/>
    </xf>
    <xf numFmtId="0" fontId="7" fillId="0" borderId="50" xfId="0" applyFont="1" applyBorder="1" applyAlignment="1" applyProtection="1">
      <alignment horizontal="left" vertical="center" wrapText="1"/>
      <protection locked="0"/>
    </xf>
    <xf numFmtId="0" fontId="7" fillId="0" borderId="48" xfId="0" applyFont="1" applyBorder="1" applyAlignment="1" applyProtection="1">
      <alignment horizontal="left" vertical="center" wrapText="1"/>
      <protection locked="0"/>
    </xf>
    <xf numFmtId="183" fontId="7" fillId="6" borderId="49" xfId="0" applyNumberFormat="1" applyFont="1" applyFill="1" applyBorder="1" applyAlignment="1" applyProtection="1">
      <alignment horizontal="left" vertical="center" wrapText="1"/>
      <protection locked="0"/>
    </xf>
    <xf numFmtId="183" fontId="7" fillId="6" borderId="51" xfId="0" applyNumberFormat="1" applyFont="1" applyFill="1" applyBorder="1" applyAlignment="1" applyProtection="1">
      <alignment horizontal="left" vertical="center" wrapText="1"/>
      <protection locked="0"/>
    </xf>
    <xf numFmtId="0" fontId="29" fillId="0" borderId="0" xfId="0" applyFont="1" applyFill="1" applyAlignment="1" applyProtection="1">
      <alignment horizontal="center" vertical="center" wrapText="1"/>
    </xf>
    <xf numFmtId="0" fontId="29" fillId="0" borderId="10" xfId="0" applyFont="1" applyFill="1" applyBorder="1" applyAlignment="1" applyProtection="1">
      <alignment horizontal="center" vertical="center" wrapText="1"/>
    </xf>
    <xf numFmtId="0" fontId="23" fillId="9" borderId="19" xfId="0" applyFont="1" applyFill="1" applyBorder="1" applyAlignment="1" applyProtection="1">
      <alignment horizontal="center" vertical="center" shrinkToFit="1"/>
    </xf>
    <xf numFmtId="0" fontId="23" fillId="9" borderId="20" xfId="0" applyFont="1" applyFill="1" applyBorder="1" applyAlignment="1" applyProtection="1">
      <alignment horizontal="center" vertical="center" shrinkToFit="1"/>
    </xf>
    <xf numFmtId="0" fontId="23" fillId="9" borderId="30" xfId="0" applyFont="1" applyFill="1" applyBorder="1" applyAlignment="1" applyProtection="1">
      <alignment horizontal="center" vertical="center" shrinkToFit="1"/>
    </xf>
    <xf numFmtId="0" fontId="0" fillId="0" borderId="31" xfId="0" applyBorder="1"/>
    <xf numFmtId="0" fontId="13" fillId="9" borderId="32" xfId="0" applyFont="1" applyFill="1" applyBorder="1" applyAlignment="1" applyProtection="1">
      <alignment horizontal="center" vertical="center"/>
    </xf>
    <xf numFmtId="0" fontId="13" fillId="9" borderId="33" xfId="0" applyFont="1" applyFill="1" applyBorder="1" applyAlignment="1" applyProtection="1">
      <alignment horizontal="center" vertical="center"/>
    </xf>
    <xf numFmtId="0" fontId="13" fillId="9" borderId="34" xfId="0" applyFont="1" applyFill="1" applyBorder="1" applyAlignment="1" applyProtection="1">
      <alignment horizontal="center" vertical="center"/>
    </xf>
    <xf numFmtId="0" fontId="13" fillId="9" borderId="35" xfId="0" applyFont="1" applyFill="1" applyBorder="1" applyAlignment="1" applyProtection="1">
      <alignment horizontal="center" vertical="center"/>
    </xf>
    <xf numFmtId="0" fontId="13" fillId="9" borderId="14" xfId="0" applyFont="1" applyFill="1" applyBorder="1" applyAlignment="1" applyProtection="1">
      <alignment horizontal="center" vertical="center"/>
    </xf>
    <xf numFmtId="0" fontId="13" fillId="9" borderId="15" xfId="0" applyFont="1" applyFill="1" applyBorder="1" applyAlignment="1" applyProtection="1">
      <alignment horizontal="center" vertical="center"/>
    </xf>
    <xf numFmtId="0" fontId="13" fillId="9" borderId="16" xfId="0" applyFont="1" applyFill="1" applyBorder="1" applyAlignment="1" applyProtection="1">
      <alignment horizontal="center" vertical="center"/>
    </xf>
    <xf numFmtId="0" fontId="13" fillId="6" borderId="14" xfId="0" applyFont="1" applyFill="1" applyBorder="1" applyAlignment="1" applyProtection="1">
      <alignment horizontal="center" vertical="center" wrapText="1"/>
    </xf>
    <xf numFmtId="0" fontId="13" fillId="6" borderId="15" xfId="0" applyFont="1" applyFill="1" applyBorder="1" applyAlignment="1" applyProtection="1">
      <alignment horizontal="center" vertical="center" wrapText="1"/>
    </xf>
    <xf numFmtId="0" fontId="13" fillId="6" borderId="16" xfId="0" applyFont="1" applyFill="1" applyBorder="1" applyAlignment="1" applyProtection="1">
      <alignment horizontal="center" vertical="center" wrapText="1"/>
    </xf>
    <xf numFmtId="49" fontId="33" fillId="0" borderId="17" xfId="9" applyNumberFormat="1" applyFont="1" applyFill="1" applyBorder="1" applyAlignment="1" applyProtection="1">
      <alignment horizontal="right" vertical="center" shrinkToFit="1"/>
      <protection locked="0"/>
    </xf>
    <xf numFmtId="49" fontId="33" fillId="0" borderId="18" xfId="9" applyNumberFormat="1" applyFont="1" applyFill="1" applyBorder="1" applyAlignment="1" applyProtection="1">
      <alignment horizontal="right" vertical="center" shrinkToFit="1"/>
      <protection locked="0"/>
    </xf>
    <xf numFmtId="176" fontId="13" fillId="6" borderId="17" xfId="9" applyNumberFormat="1" applyFont="1" applyFill="1" applyBorder="1" applyAlignment="1" applyProtection="1">
      <alignment horizontal="right" vertical="center" shrinkToFit="1"/>
    </xf>
    <xf numFmtId="176" fontId="13" fillId="6" borderId="89" xfId="9" applyNumberFormat="1" applyFont="1" applyFill="1" applyBorder="1" applyAlignment="1" applyProtection="1">
      <alignment horizontal="right" vertical="center" shrinkToFit="1"/>
    </xf>
    <xf numFmtId="38" fontId="13" fillId="0" borderId="94" xfId="9" applyFont="1" applyBorder="1" applyAlignment="1" applyProtection="1">
      <alignment vertical="center" shrinkToFit="1"/>
      <protection locked="0"/>
    </xf>
    <xf numFmtId="0" fontId="0" fillId="0" borderId="19" xfId="0" applyBorder="1"/>
    <xf numFmtId="0" fontId="0" fillId="0" borderId="95" xfId="0" applyBorder="1"/>
    <xf numFmtId="38" fontId="33" fillId="0" borderId="21" xfId="9" applyFont="1" applyBorder="1" applyAlignment="1" applyProtection="1">
      <alignment vertical="center" shrinkToFit="1"/>
      <protection locked="0"/>
    </xf>
    <xf numFmtId="38" fontId="33" fillId="0" borderId="17" xfId="9" applyFont="1" applyBorder="1" applyAlignment="1" applyProtection="1">
      <alignment vertical="center" shrinkToFit="1"/>
      <protection locked="0"/>
    </xf>
    <xf numFmtId="38" fontId="33" fillId="0" borderId="18" xfId="9" applyFont="1" applyBorder="1" applyAlignment="1" applyProtection="1">
      <alignment vertical="center" shrinkToFit="1"/>
      <protection locked="0"/>
    </xf>
    <xf numFmtId="38" fontId="33" fillId="0" borderId="17" xfId="9" applyFont="1" applyBorder="1" applyAlignment="1" applyProtection="1">
      <alignment horizontal="center" vertical="center" shrinkToFit="1"/>
      <protection locked="0"/>
    </xf>
    <xf numFmtId="38" fontId="33" fillId="0" borderId="24" xfId="9" applyFont="1" applyBorder="1" applyAlignment="1" applyProtection="1">
      <alignment vertical="center" shrinkToFit="1"/>
      <protection locked="0"/>
    </xf>
    <xf numFmtId="183" fontId="7" fillId="6" borderId="47" xfId="0" applyNumberFormat="1" applyFont="1" applyFill="1" applyBorder="1" applyAlignment="1" applyProtection="1">
      <alignment horizontal="left" vertical="center" wrapText="1"/>
      <protection locked="0"/>
    </xf>
    <xf numFmtId="183" fontId="7" fillId="6" borderId="45" xfId="0" applyNumberFormat="1" applyFont="1" applyFill="1" applyBorder="1" applyAlignment="1" applyProtection="1">
      <alignment horizontal="left" vertical="center" wrapText="1"/>
      <protection locked="0"/>
    </xf>
    <xf numFmtId="183" fontId="7" fillId="6" borderId="78" xfId="0" applyNumberFormat="1" applyFont="1" applyFill="1" applyBorder="1" applyAlignment="1" applyProtection="1">
      <alignment horizontal="left" vertical="center" wrapText="1"/>
      <protection locked="0"/>
    </xf>
    <xf numFmtId="183" fontId="7" fillId="6" borderId="79" xfId="0" applyNumberFormat="1" applyFont="1" applyFill="1" applyBorder="1" applyAlignment="1" applyProtection="1">
      <alignment horizontal="left" vertical="center" wrapText="1"/>
      <protection locked="0"/>
    </xf>
    <xf numFmtId="0" fontId="7" fillId="6" borderId="42" xfId="0" applyFont="1" applyFill="1" applyBorder="1" applyAlignment="1" applyProtection="1">
      <alignment horizontal="center" vertical="center" shrinkToFit="1"/>
    </xf>
    <xf numFmtId="0" fontId="7" fillId="6" borderId="28" xfId="0" applyFont="1" applyFill="1" applyBorder="1" applyAlignment="1" applyProtection="1">
      <alignment horizontal="center" vertical="center" shrinkToFit="1"/>
    </xf>
    <xf numFmtId="0" fontId="7" fillId="6" borderId="43" xfId="0" applyFont="1" applyFill="1" applyBorder="1" applyAlignment="1" applyProtection="1">
      <alignment horizontal="center" vertical="center" shrinkToFit="1"/>
    </xf>
    <xf numFmtId="49" fontId="22" fillId="7" borderId="28" xfId="0" applyNumberFormat="1" applyFont="1" applyFill="1" applyBorder="1" applyAlignment="1" applyProtection="1">
      <alignment horizontal="left" vertical="center"/>
    </xf>
    <xf numFmtId="0" fontId="7" fillId="0" borderId="48" xfId="0" applyFont="1" applyBorder="1" applyAlignment="1" applyProtection="1">
      <alignment horizontal="center" vertical="center" shrinkToFit="1"/>
      <protection locked="0"/>
    </xf>
    <xf numFmtId="49" fontId="31" fillId="7" borderId="41" xfId="0" applyNumberFormat="1" applyFont="1" applyFill="1" applyBorder="1" applyAlignment="1" applyProtection="1">
      <alignment horizontal="left" vertical="center" wrapText="1"/>
    </xf>
    <xf numFmtId="185" fontId="7" fillId="0" borderId="48" xfId="9" applyNumberFormat="1" applyFont="1" applyFill="1" applyBorder="1" applyAlignment="1" applyProtection="1">
      <alignment horizontal="right" vertical="center" shrinkToFit="1"/>
      <protection locked="0"/>
    </xf>
    <xf numFmtId="0" fontId="7" fillId="0" borderId="50" xfId="0" applyFont="1" applyFill="1" applyBorder="1" applyAlignment="1" applyProtection="1">
      <alignment horizontal="left" vertical="center" wrapText="1"/>
      <protection locked="0"/>
    </xf>
    <xf numFmtId="0" fontId="7" fillId="0" borderId="48" xfId="0" applyFont="1" applyFill="1" applyBorder="1" applyAlignment="1" applyProtection="1">
      <alignment horizontal="left" vertical="center" wrapText="1"/>
      <protection locked="0"/>
    </xf>
    <xf numFmtId="0" fontId="13" fillId="0" borderId="53" xfId="0" applyFont="1" applyFill="1" applyBorder="1" applyAlignment="1" applyProtection="1">
      <alignment horizontal="left" vertical="center" wrapText="1"/>
      <protection locked="0"/>
    </xf>
    <xf numFmtId="0" fontId="13" fillId="0" borderId="78" xfId="0" applyFont="1" applyFill="1" applyBorder="1" applyAlignment="1" applyProtection="1">
      <alignment horizontal="left" vertical="center" wrapText="1"/>
      <protection locked="0"/>
    </xf>
    <xf numFmtId="0" fontId="13" fillId="0" borderId="97" xfId="0" applyFont="1" applyFill="1" applyBorder="1" applyAlignment="1" applyProtection="1">
      <alignment horizontal="left" vertical="center" wrapText="1"/>
      <protection locked="0"/>
    </xf>
    <xf numFmtId="0" fontId="13" fillId="0" borderId="46" xfId="0" applyFont="1" applyFill="1" applyBorder="1" applyAlignment="1" applyProtection="1">
      <alignment horizontal="left" vertical="center" wrapText="1"/>
      <protection locked="0"/>
    </xf>
    <xf numFmtId="0" fontId="13" fillId="0" borderId="51" xfId="0" applyFont="1" applyFill="1" applyBorder="1" applyAlignment="1" applyProtection="1">
      <alignment horizontal="left" vertical="center" wrapText="1"/>
      <protection locked="0"/>
    </xf>
    <xf numFmtId="0" fontId="13" fillId="0" borderId="52" xfId="0" applyFont="1" applyFill="1" applyBorder="1" applyAlignment="1" applyProtection="1">
      <alignment horizontal="left" vertical="center" wrapText="1"/>
      <protection locked="0"/>
    </xf>
    <xf numFmtId="0" fontId="7" fillId="0" borderId="53" xfId="0" applyNumberFormat="1" applyFont="1" applyBorder="1" applyAlignment="1" applyProtection="1">
      <alignment horizontal="center" vertical="center" shrinkToFit="1"/>
    </xf>
    <xf numFmtId="49" fontId="7" fillId="0" borderId="46" xfId="0" applyNumberFormat="1" applyFont="1" applyBorder="1" applyAlignment="1" applyProtection="1">
      <alignment horizontal="center" vertical="center" shrinkToFit="1"/>
    </xf>
    <xf numFmtId="0" fontId="20" fillId="0" borderId="54" xfId="0" applyFont="1" applyBorder="1" applyAlignment="1" applyProtection="1">
      <alignment horizontal="center" vertical="center" textRotation="255" shrinkToFit="1"/>
      <protection locked="0"/>
    </xf>
    <xf numFmtId="0" fontId="7" fillId="0" borderId="46" xfId="0" applyNumberFormat="1" applyFont="1" applyBorder="1" applyAlignment="1" applyProtection="1">
      <alignment horizontal="center" vertical="center" shrinkToFit="1"/>
    </xf>
    <xf numFmtId="0" fontId="7" fillId="6" borderId="45" xfId="0" applyFont="1" applyFill="1" applyBorder="1" applyAlignment="1" applyProtection="1">
      <alignment horizontal="center" vertical="center" shrinkToFit="1"/>
    </xf>
    <xf numFmtId="0" fontId="7" fillId="6" borderId="78" xfId="0" applyFont="1" applyFill="1" applyBorder="1" applyAlignment="1" applyProtection="1">
      <alignment horizontal="center" vertical="center" shrinkToFit="1"/>
    </xf>
    <xf numFmtId="0" fontId="7" fillId="6" borderId="97" xfId="0" applyFont="1" applyFill="1" applyBorder="1" applyAlignment="1" applyProtection="1">
      <alignment horizontal="center" vertical="center" shrinkToFit="1"/>
    </xf>
    <xf numFmtId="38" fontId="7" fillId="0" borderId="54" xfId="9" applyFont="1" applyFill="1" applyBorder="1" applyAlignment="1" applyProtection="1">
      <alignment horizontal="right" vertical="center" shrinkToFit="1"/>
      <protection locked="0"/>
    </xf>
    <xf numFmtId="38" fontId="7" fillId="0" borderId="44" xfId="9" applyFont="1" applyFill="1" applyBorder="1" applyAlignment="1" applyProtection="1">
      <alignment horizontal="right" vertical="center" shrinkToFit="1"/>
      <protection locked="0"/>
    </xf>
    <xf numFmtId="0" fontId="17" fillId="6" borderId="55" xfId="0" applyFont="1" applyFill="1" applyBorder="1" applyAlignment="1" applyProtection="1">
      <alignment horizontal="center" vertical="center" wrapText="1"/>
    </xf>
    <xf numFmtId="0" fontId="17" fillId="6" borderId="75" xfId="0" applyFont="1" applyFill="1" applyBorder="1" applyAlignment="1" applyProtection="1">
      <alignment horizontal="center" vertical="center" wrapText="1"/>
    </xf>
    <xf numFmtId="0" fontId="17" fillId="6" borderId="76" xfId="0" applyFont="1" applyFill="1" applyBorder="1" applyAlignment="1" applyProtection="1">
      <alignment horizontal="center" vertical="center" wrapText="1"/>
    </xf>
    <xf numFmtId="0" fontId="17" fillId="6" borderId="100" xfId="0" applyFont="1" applyFill="1" applyBorder="1" applyAlignment="1" applyProtection="1">
      <alignment horizontal="center" vertical="center" wrapText="1"/>
    </xf>
    <xf numFmtId="0" fontId="17" fillId="6" borderId="101" xfId="0" applyFont="1" applyFill="1" applyBorder="1" applyAlignment="1" applyProtection="1">
      <alignment horizontal="center" vertical="center" wrapText="1"/>
    </xf>
    <xf numFmtId="0" fontId="13" fillId="6" borderId="55" xfId="0" applyFont="1" applyFill="1" applyBorder="1" applyAlignment="1" applyProtection="1">
      <alignment horizontal="center" vertical="center" shrinkToFit="1"/>
    </xf>
    <xf numFmtId="0" fontId="7" fillId="6" borderId="55" xfId="0" applyFont="1" applyFill="1" applyBorder="1" applyAlignment="1" applyProtection="1">
      <alignment horizontal="center" vertical="center" shrinkToFit="1"/>
    </xf>
    <xf numFmtId="0" fontId="7" fillId="6" borderId="76" xfId="0" applyFont="1" applyFill="1" applyBorder="1" applyAlignment="1" applyProtection="1">
      <alignment horizontal="center" vertical="center" shrinkToFit="1"/>
    </xf>
    <xf numFmtId="0" fontId="7" fillId="6" borderId="101" xfId="0" applyFont="1" applyFill="1" applyBorder="1" applyAlignment="1" applyProtection="1">
      <alignment horizontal="center" vertical="center" shrinkToFit="1"/>
    </xf>
    <xf numFmtId="0" fontId="22" fillId="6" borderId="62" xfId="0" applyFont="1" applyFill="1" applyBorder="1" applyAlignment="1" applyProtection="1">
      <alignment horizontal="center" vertical="center"/>
    </xf>
    <xf numFmtId="0" fontId="22" fillId="7" borderId="41" xfId="0" applyFont="1" applyFill="1" applyBorder="1" applyAlignment="1" applyProtection="1">
      <alignment horizontal="center" vertical="center" wrapText="1"/>
    </xf>
    <xf numFmtId="0" fontId="22" fillId="7" borderId="35" xfId="0" applyFont="1" applyFill="1" applyBorder="1" applyAlignment="1" applyProtection="1">
      <alignment horizontal="center" vertical="center" wrapText="1"/>
    </xf>
    <xf numFmtId="0" fontId="15" fillId="7" borderId="28" xfId="0" applyFont="1" applyFill="1" applyBorder="1" applyAlignment="1" applyProtection="1">
      <alignment horizontal="left" vertical="center"/>
    </xf>
    <xf numFmtId="38" fontId="13" fillId="0" borderId="21" xfId="9" applyFont="1" applyBorder="1" applyAlignment="1" applyProtection="1">
      <alignment vertical="center" shrinkToFit="1"/>
      <protection locked="0"/>
    </xf>
    <xf numFmtId="38" fontId="13" fillId="0" borderId="18" xfId="9" applyFont="1" applyBorder="1" applyAlignment="1" applyProtection="1">
      <alignment vertical="center" shrinkToFit="1"/>
      <protection locked="0"/>
    </xf>
    <xf numFmtId="0" fontId="13" fillId="0" borderId="18" xfId="0" applyFont="1" applyBorder="1" applyAlignment="1" applyProtection="1">
      <alignment horizontal="left" vertical="center" wrapText="1"/>
      <protection locked="0"/>
    </xf>
    <xf numFmtId="0" fontId="13" fillId="0" borderId="19" xfId="0" applyFont="1" applyBorder="1" applyAlignment="1" applyProtection="1">
      <alignment horizontal="left" vertical="center" wrapText="1"/>
      <protection locked="0"/>
    </xf>
    <xf numFmtId="0" fontId="7" fillId="6" borderId="63" xfId="0" applyFont="1" applyFill="1" applyBorder="1" applyAlignment="1" applyProtection="1">
      <alignment horizontal="center" vertical="center" shrinkToFit="1"/>
    </xf>
    <xf numFmtId="0" fontId="22" fillId="6" borderId="28" xfId="0" applyFont="1" applyFill="1" applyBorder="1" applyAlignment="1" applyProtection="1">
      <alignment horizontal="center" vertical="center" shrinkToFit="1"/>
    </xf>
    <xf numFmtId="0" fontId="7" fillId="6" borderId="64" xfId="0" applyFont="1" applyFill="1" applyBorder="1" applyAlignment="1" applyProtection="1">
      <alignment horizontal="center" vertical="center" shrinkToFit="1"/>
    </xf>
    <xf numFmtId="0" fontId="17" fillId="0" borderId="2" xfId="0" applyFont="1" applyBorder="1"/>
    <xf numFmtId="0" fontId="17" fillId="0" borderId="65" xfId="0" applyFont="1" applyBorder="1"/>
    <xf numFmtId="0" fontId="7" fillId="9" borderId="66" xfId="0" applyFont="1" applyFill="1" applyBorder="1" applyAlignment="1" applyProtection="1">
      <alignment horizontal="center" vertical="center" shrinkToFit="1"/>
    </xf>
    <xf numFmtId="0" fontId="7" fillId="9" borderId="28" xfId="0" applyFont="1" applyFill="1" applyBorder="1" applyAlignment="1" applyProtection="1">
      <alignment horizontal="center" vertical="center" shrinkToFit="1"/>
    </xf>
    <xf numFmtId="0" fontId="7" fillId="9" borderId="43" xfId="0" applyFont="1" applyFill="1" applyBorder="1" applyAlignment="1" applyProtection="1">
      <alignment horizontal="center" vertical="center" shrinkToFit="1"/>
    </xf>
    <xf numFmtId="0" fontId="7" fillId="0" borderId="48" xfId="0" applyFont="1" applyFill="1" applyBorder="1" applyAlignment="1" applyProtection="1">
      <alignment horizontal="center" vertical="center" shrinkToFit="1"/>
      <protection locked="0"/>
    </xf>
    <xf numFmtId="0" fontId="17" fillId="0" borderId="46" xfId="0" applyFont="1" applyFill="1" applyBorder="1" applyAlignment="1" applyProtection="1">
      <alignment horizontal="center" vertical="center" shrinkToFit="1"/>
      <protection locked="0"/>
    </xf>
    <xf numFmtId="0" fontId="17" fillId="0" borderId="47" xfId="0" applyFont="1" applyFill="1" applyBorder="1" applyAlignment="1" applyProtection="1">
      <alignment horizontal="center" vertical="center" shrinkToFit="1"/>
      <protection locked="0"/>
    </xf>
    <xf numFmtId="49" fontId="22" fillId="2" borderId="41" xfId="14" applyNumberFormat="1" applyFont="1" applyFill="1" applyBorder="1" applyAlignment="1" applyProtection="1">
      <alignment horizontal="left" vertical="center"/>
    </xf>
    <xf numFmtId="0" fontId="13" fillId="9" borderId="37" xfId="0" applyFont="1" applyFill="1" applyBorder="1" applyAlignment="1" applyProtection="1">
      <alignment horizontal="center" vertical="center"/>
    </xf>
    <xf numFmtId="0" fontId="13" fillId="9" borderId="0" xfId="0" applyFont="1" applyFill="1" applyBorder="1" applyAlignment="1" applyProtection="1">
      <alignment horizontal="center" vertical="center"/>
    </xf>
    <xf numFmtId="0" fontId="13" fillId="9" borderId="67" xfId="0" applyFont="1" applyFill="1" applyBorder="1" applyAlignment="1" applyProtection="1">
      <alignment horizontal="center" vertical="center"/>
    </xf>
    <xf numFmtId="0" fontId="13" fillId="9" borderId="68" xfId="0" applyFont="1" applyFill="1" applyBorder="1" applyAlignment="1" applyProtection="1">
      <alignment horizontal="center" vertical="center"/>
    </xf>
    <xf numFmtId="0" fontId="13" fillId="9" borderId="69" xfId="0" applyFont="1" applyFill="1" applyBorder="1" applyAlignment="1" applyProtection="1">
      <alignment horizontal="center" vertical="center"/>
    </xf>
    <xf numFmtId="0" fontId="13" fillId="9" borderId="88" xfId="0" applyFont="1" applyFill="1" applyBorder="1" applyAlignment="1" applyProtection="1">
      <alignment horizontal="center" vertical="center"/>
    </xf>
    <xf numFmtId="0" fontId="13" fillId="9" borderId="0" xfId="0" applyFont="1" applyFill="1" applyBorder="1" applyAlignment="1" applyProtection="1">
      <alignment horizontal="center" vertical="center" shrinkToFit="1"/>
    </xf>
    <xf numFmtId="0" fontId="13" fillId="9" borderId="4" xfId="0" applyFont="1" applyFill="1" applyBorder="1" applyAlignment="1" applyProtection="1">
      <alignment horizontal="center" vertical="center" shrinkToFit="1"/>
    </xf>
    <xf numFmtId="0" fontId="0" fillId="0" borderId="15" xfId="0" applyBorder="1"/>
    <xf numFmtId="0" fontId="13" fillId="9" borderId="40" xfId="0" applyFont="1" applyFill="1" applyBorder="1" applyAlignment="1" applyProtection="1">
      <alignment horizontal="center" vertical="center"/>
    </xf>
    <xf numFmtId="0" fontId="13" fillId="9" borderId="41" xfId="0" applyFont="1" applyFill="1" applyBorder="1" applyAlignment="1" applyProtection="1">
      <alignment horizontal="center" vertical="center"/>
    </xf>
    <xf numFmtId="0" fontId="23" fillId="9" borderId="18" xfId="0" applyFont="1" applyFill="1" applyBorder="1" applyAlignment="1" applyProtection="1">
      <alignment horizontal="center" vertical="center" shrinkToFit="1"/>
    </xf>
    <xf numFmtId="0" fontId="23" fillId="9" borderId="87" xfId="0" applyFont="1" applyFill="1" applyBorder="1" applyAlignment="1" applyProtection="1">
      <alignment horizontal="center" vertical="center" shrinkToFit="1"/>
    </xf>
    <xf numFmtId="0" fontId="7" fillId="0" borderId="80" xfId="0" applyFont="1" applyBorder="1" applyAlignment="1" applyProtection="1">
      <alignment horizontal="left" vertical="center" wrapText="1"/>
      <protection locked="0"/>
    </xf>
    <xf numFmtId="0" fontId="7" fillId="0" borderId="44" xfId="0" applyFont="1" applyBorder="1" applyAlignment="1" applyProtection="1">
      <alignment horizontal="left" vertical="center" wrapText="1"/>
      <protection locked="0"/>
    </xf>
    <xf numFmtId="0" fontId="7" fillId="0" borderId="70" xfId="0" applyFont="1" applyBorder="1" applyAlignment="1" applyProtection="1">
      <alignment horizontal="left" vertical="center" wrapText="1"/>
      <protection locked="0"/>
    </xf>
    <xf numFmtId="0" fontId="7" fillId="0" borderId="54" xfId="0" applyFont="1" applyBorder="1" applyAlignment="1" applyProtection="1">
      <alignment horizontal="left" vertical="center" wrapText="1"/>
      <protection locked="0"/>
    </xf>
    <xf numFmtId="0" fontId="7" fillId="0" borderId="44" xfId="0" applyFont="1" applyBorder="1" applyAlignment="1" applyProtection="1">
      <alignment horizontal="center" vertical="center" shrinkToFit="1"/>
      <protection locked="0"/>
    </xf>
    <xf numFmtId="0" fontId="7" fillId="0" borderId="54" xfId="0" applyFont="1" applyBorder="1" applyAlignment="1" applyProtection="1">
      <alignment horizontal="center" vertical="center" shrinkToFit="1"/>
      <protection locked="0"/>
    </xf>
    <xf numFmtId="38" fontId="7" fillId="0" borderId="45" xfId="9" applyFont="1" applyFill="1" applyBorder="1" applyAlignment="1" applyProtection="1">
      <alignment horizontal="right" vertical="center" shrinkToFit="1"/>
      <protection locked="0"/>
    </xf>
    <xf numFmtId="0" fontId="17" fillId="0" borderId="109" xfId="0" applyFont="1" applyFill="1" applyBorder="1" applyAlignment="1" applyProtection="1">
      <alignment horizontal="center" vertical="center" wrapText="1"/>
      <protection locked="0"/>
    </xf>
    <xf numFmtId="0" fontId="17" fillId="0" borderId="110" xfId="0" applyFont="1" applyFill="1" applyBorder="1" applyAlignment="1" applyProtection="1">
      <alignment horizontal="center" vertical="center" wrapText="1"/>
      <protection locked="0"/>
    </xf>
    <xf numFmtId="0" fontId="13" fillId="6" borderId="60" xfId="0" applyFont="1" applyFill="1" applyBorder="1" applyAlignment="1" applyProtection="1">
      <alignment horizontal="center" vertical="center" textRotation="255"/>
    </xf>
    <xf numFmtId="0" fontId="13" fillId="6" borderId="13" xfId="0" applyFont="1" applyFill="1" applyBorder="1" applyAlignment="1" applyProtection="1">
      <alignment horizontal="center" vertical="center" textRotation="255"/>
    </xf>
    <xf numFmtId="0" fontId="13" fillId="6" borderId="71" xfId="0" applyFont="1" applyFill="1" applyBorder="1" applyAlignment="1" applyProtection="1">
      <alignment horizontal="center" vertical="center" textRotation="255"/>
    </xf>
    <xf numFmtId="0" fontId="13" fillId="6" borderId="4" xfId="0" applyFont="1" applyFill="1" applyBorder="1" applyAlignment="1" applyProtection="1">
      <alignment horizontal="center" vertical="center" textRotation="255"/>
    </xf>
    <xf numFmtId="0" fontId="13" fillId="6" borderId="99" xfId="0" applyFont="1" applyFill="1" applyBorder="1" applyAlignment="1" applyProtection="1">
      <alignment horizontal="center" vertical="center" textRotation="255"/>
    </xf>
    <xf numFmtId="0" fontId="13" fillId="6" borderId="83" xfId="0" applyFont="1" applyFill="1" applyBorder="1" applyAlignment="1" applyProtection="1">
      <alignment horizontal="center" vertical="center" textRotation="255"/>
    </xf>
    <xf numFmtId="0" fontId="17" fillId="0" borderId="107" xfId="0" applyFont="1" applyFill="1" applyBorder="1" applyAlignment="1" applyProtection="1">
      <alignment horizontal="center" vertical="center" wrapText="1"/>
      <protection locked="0"/>
    </xf>
    <xf numFmtId="0" fontId="17" fillId="0" borderId="108" xfId="0" applyFont="1" applyFill="1" applyBorder="1" applyAlignment="1" applyProtection="1">
      <alignment horizontal="center" vertical="center" wrapText="1"/>
      <protection locked="0"/>
    </xf>
    <xf numFmtId="0" fontId="7" fillId="6" borderId="18" xfId="0" applyFont="1" applyFill="1" applyBorder="1" applyAlignment="1" applyProtection="1">
      <alignment horizontal="center" vertical="center" shrinkToFit="1"/>
    </xf>
    <xf numFmtId="0" fontId="7" fillId="6" borderId="19" xfId="0" applyFont="1" applyFill="1" applyBorder="1" applyAlignment="1" applyProtection="1">
      <alignment horizontal="center" vertical="center" shrinkToFit="1"/>
    </xf>
    <xf numFmtId="0" fontId="7" fillId="6" borderId="20" xfId="0" applyFont="1" applyFill="1" applyBorder="1" applyAlignment="1" applyProtection="1">
      <alignment horizontal="center" vertical="center" shrinkToFit="1"/>
    </xf>
    <xf numFmtId="0" fontId="7" fillId="6" borderId="49" xfId="0" applyFont="1" applyFill="1" applyBorder="1" applyAlignment="1" applyProtection="1">
      <alignment horizontal="center" vertical="center" shrinkToFit="1"/>
    </xf>
    <xf numFmtId="0" fontId="7" fillId="6" borderId="51" xfId="0" applyFont="1" applyFill="1" applyBorder="1" applyAlignment="1" applyProtection="1">
      <alignment horizontal="center" vertical="center" shrinkToFit="1"/>
    </xf>
    <xf numFmtId="0" fontId="7" fillId="6" borderId="47" xfId="0" applyFont="1" applyFill="1" applyBorder="1" applyAlignment="1" applyProtection="1">
      <alignment horizontal="center" vertical="center" shrinkToFit="1"/>
    </xf>
    <xf numFmtId="0" fontId="6" fillId="6" borderId="59" xfId="0" applyFont="1" applyFill="1" applyBorder="1" applyAlignment="1" applyProtection="1">
      <alignment horizontal="center" vertical="center" shrinkToFit="1"/>
    </xf>
    <xf numFmtId="0" fontId="6" fillId="6" borderId="28" xfId="0" applyFont="1" applyFill="1" applyBorder="1" applyAlignment="1" applyProtection="1">
      <alignment horizontal="center" vertical="center" shrinkToFit="1"/>
    </xf>
    <xf numFmtId="0" fontId="7" fillId="6" borderId="102" xfId="0" applyFont="1" applyFill="1" applyBorder="1" applyAlignment="1" applyProtection="1">
      <alignment horizontal="center" vertical="center" shrinkToFit="1"/>
    </xf>
    <xf numFmtId="0" fontId="7" fillId="6" borderId="103" xfId="0" applyFont="1" applyFill="1" applyBorder="1" applyAlignment="1" applyProtection="1">
      <alignment horizontal="center" vertical="center" shrinkToFit="1"/>
    </xf>
    <xf numFmtId="0" fontId="7" fillId="6" borderId="104" xfId="0" applyFont="1" applyFill="1" applyBorder="1" applyAlignment="1" applyProtection="1">
      <alignment horizontal="center" vertical="center" shrinkToFit="1"/>
    </xf>
    <xf numFmtId="0" fontId="7" fillId="6" borderId="24" xfId="0" applyFont="1" applyFill="1" applyBorder="1" applyAlignment="1" applyProtection="1">
      <alignment horizontal="center" vertical="center" shrinkToFit="1"/>
    </xf>
    <xf numFmtId="0" fontId="17" fillId="0" borderId="49" xfId="0" applyFont="1" applyBorder="1" applyAlignment="1" applyProtection="1">
      <alignment horizontal="center" vertical="center" wrapText="1"/>
      <protection locked="0"/>
    </xf>
    <xf numFmtId="0" fontId="17" fillId="0" borderId="47" xfId="0" applyFont="1" applyBorder="1" applyAlignment="1" applyProtection="1">
      <alignment horizontal="center" vertical="center" wrapText="1"/>
      <protection locked="0"/>
    </xf>
    <xf numFmtId="0" fontId="17" fillId="0" borderId="49" xfId="0" applyFont="1" applyFill="1" applyBorder="1" applyAlignment="1" applyProtection="1">
      <alignment horizontal="center" vertical="center" wrapText="1"/>
      <protection locked="0"/>
    </xf>
    <xf numFmtId="0" fontId="17" fillId="0" borderId="47" xfId="0" applyFont="1" applyFill="1" applyBorder="1" applyAlignment="1" applyProtection="1">
      <alignment horizontal="center" vertical="center" wrapText="1"/>
      <protection locked="0"/>
    </xf>
    <xf numFmtId="49" fontId="7" fillId="0" borderId="84" xfId="0" applyNumberFormat="1" applyFont="1" applyBorder="1" applyAlignment="1" applyProtection="1">
      <alignment horizontal="center" vertical="center" shrinkToFit="1"/>
    </xf>
    <xf numFmtId="0" fontId="20" fillId="0" borderId="26" xfId="0" applyFont="1" applyBorder="1" applyAlignment="1" applyProtection="1">
      <alignment horizontal="center" vertical="center" textRotation="255" shrinkToFit="1"/>
      <protection locked="0"/>
    </xf>
    <xf numFmtId="183" fontId="7" fillId="6" borderId="14" xfId="0" applyNumberFormat="1" applyFont="1" applyFill="1" applyBorder="1" applyAlignment="1" applyProtection="1">
      <alignment horizontal="left" vertical="center" wrapText="1"/>
      <protection locked="0"/>
    </xf>
    <xf numFmtId="183" fontId="7" fillId="6" borderId="15" xfId="0" applyNumberFormat="1" applyFont="1" applyFill="1" applyBorder="1" applyAlignment="1" applyProtection="1">
      <alignment horizontal="left" vertical="center" wrapText="1"/>
      <protection locked="0"/>
    </xf>
    <xf numFmtId="183" fontId="7" fillId="6" borderId="73" xfId="0" applyNumberFormat="1" applyFont="1" applyFill="1" applyBorder="1" applyAlignment="1" applyProtection="1">
      <alignment horizontal="left" vertical="center" wrapText="1"/>
      <protection locked="0"/>
    </xf>
    <xf numFmtId="38" fontId="7" fillId="0" borderId="26" xfId="9" applyFont="1" applyBorder="1" applyAlignment="1" applyProtection="1">
      <alignment horizontal="right" vertical="center" shrinkToFit="1"/>
      <protection locked="0"/>
    </xf>
    <xf numFmtId="38" fontId="7" fillId="0" borderId="14" xfId="9" applyFont="1" applyBorder="1" applyAlignment="1" applyProtection="1">
      <alignment horizontal="right" vertical="center" shrinkToFit="1"/>
      <protection locked="0"/>
    </xf>
    <xf numFmtId="0" fontId="7" fillId="0" borderId="25" xfId="0" applyFont="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0" fontId="7" fillId="0" borderId="26" xfId="0" applyFont="1" applyBorder="1" applyAlignment="1" applyProtection="1">
      <alignment horizontal="center" vertical="center" shrinkToFit="1"/>
      <protection locked="0"/>
    </xf>
    <xf numFmtId="0" fontId="20" fillId="0" borderId="25" xfId="0" applyFont="1" applyBorder="1" applyAlignment="1" applyProtection="1">
      <alignment horizontal="center" vertical="center" textRotation="255" shrinkToFit="1"/>
      <protection locked="0"/>
    </xf>
    <xf numFmtId="0" fontId="17" fillId="0" borderId="14" xfId="0" applyFont="1" applyBorder="1" applyAlignment="1" applyProtection="1">
      <alignment horizontal="center" vertical="center" wrapText="1"/>
      <protection locked="0"/>
    </xf>
    <xf numFmtId="0" fontId="17" fillId="0" borderId="73" xfId="0" applyFont="1" applyBorder="1" applyAlignment="1" applyProtection="1">
      <alignment horizontal="center" vertical="center" wrapText="1"/>
      <protection locked="0"/>
    </xf>
    <xf numFmtId="0" fontId="17" fillId="0" borderId="84" xfId="0" applyFont="1" applyBorder="1" applyAlignment="1" applyProtection="1">
      <alignment horizontal="center" vertical="center" shrinkToFit="1"/>
      <protection locked="0"/>
    </xf>
    <xf numFmtId="0" fontId="17" fillId="0" borderId="73" xfId="0" applyFont="1" applyBorder="1" applyAlignment="1" applyProtection="1">
      <alignment horizontal="center" vertical="center" shrinkToFit="1"/>
      <protection locked="0"/>
    </xf>
    <xf numFmtId="0" fontId="13" fillId="0" borderId="53" xfId="0" applyFont="1" applyBorder="1" applyAlignment="1" applyProtection="1">
      <alignment horizontal="left" vertical="center" wrapText="1"/>
      <protection locked="0"/>
    </xf>
    <xf numFmtId="0" fontId="13" fillId="0" borderId="78" xfId="0" applyFont="1" applyBorder="1" applyAlignment="1" applyProtection="1">
      <alignment horizontal="left" vertical="center" wrapText="1"/>
      <protection locked="0"/>
    </xf>
    <xf numFmtId="0" fontId="13" fillId="0" borderId="97" xfId="0" applyFont="1" applyBorder="1" applyAlignment="1" applyProtection="1">
      <alignment horizontal="left" vertical="center" wrapText="1"/>
      <protection locked="0"/>
    </xf>
    <xf numFmtId="0" fontId="13" fillId="0" borderId="46" xfId="0" applyFont="1" applyBorder="1" applyAlignment="1" applyProtection="1">
      <alignment horizontal="left" vertical="center" wrapText="1"/>
      <protection locked="0"/>
    </xf>
    <xf numFmtId="0" fontId="13" fillId="0" borderId="51" xfId="0" applyFont="1" applyBorder="1" applyAlignment="1" applyProtection="1">
      <alignment horizontal="left" vertical="center" wrapText="1"/>
      <protection locked="0"/>
    </xf>
    <xf numFmtId="0" fontId="13" fillId="0" borderId="52" xfId="0" applyFont="1" applyBorder="1" applyAlignment="1" applyProtection="1">
      <alignment horizontal="left" vertical="center" wrapText="1"/>
      <protection locked="0"/>
    </xf>
    <xf numFmtId="0" fontId="17" fillId="0" borderId="53" xfId="0" applyFont="1" applyBorder="1" applyAlignment="1" applyProtection="1">
      <alignment horizontal="center" vertical="center" shrinkToFit="1"/>
      <protection locked="0"/>
    </xf>
    <xf numFmtId="0" fontId="17" fillId="0" borderId="79" xfId="0" applyFont="1" applyBorder="1" applyAlignment="1" applyProtection="1">
      <alignment horizontal="center" vertical="center" shrinkToFit="1"/>
      <protection locked="0"/>
    </xf>
    <xf numFmtId="0" fontId="17" fillId="0" borderId="45" xfId="0" applyFont="1" applyBorder="1" applyAlignment="1" applyProtection="1">
      <alignment horizontal="center" vertical="center" wrapText="1"/>
      <protection locked="0"/>
    </xf>
    <xf numFmtId="0" fontId="17" fillId="0" borderId="79" xfId="0" applyFont="1" applyBorder="1" applyAlignment="1" applyProtection="1">
      <alignment horizontal="center" vertical="center" wrapText="1"/>
      <protection locked="0"/>
    </xf>
    <xf numFmtId="0" fontId="17" fillId="0" borderId="53" xfId="0" applyFont="1" applyFill="1" applyBorder="1" applyAlignment="1" applyProtection="1">
      <alignment horizontal="center" vertical="center" shrinkToFit="1"/>
      <protection locked="0"/>
    </xf>
    <xf numFmtId="0" fontId="17" fillId="0" borderId="79" xfId="0" applyFont="1" applyFill="1" applyBorder="1" applyAlignment="1" applyProtection="1">
      <alignment horizontal="center" vertical="center" shrinkToFit="1"/>
      <protection locked="0"/>
    </xf>
    <xf numFmtId="0" fontId="13" fillId="6" borderId="11" xfId="0" applyFont="1" applyFill="1" applyBorder="1" applyAlignment="1" applyProtection="1">
      <alignment horizontal="center" vertical="center" textRotation="255"/>
    </xf>
    <xf numFmtId="0" fontId="13" fillId="6" borderId="38" xfId="0" applyFont="1" applyFill="1" applyBorder="1" applyAlignment="1" applyProtection="1">
      <alignment horizontal="center" vertical="center" textRotation="255"/>
    </xf>
    <xf numFmtId="0" fontId="13" fillId="6" borderId="72" xfId="0" applyFont="1" applyFill="1" applyBorder="1" applyAlignment="1" applyProtection="1">
      <alignment horizontal="center" vertical="center" textRotation="255"/>
    </xf>
    <xf numFmtId="0" fontId="13" fillId="6" borderId="37" xfId="0" applyFont="1" applyFill="1" applyBorder="1" applyAlignment="1" applyProtection="1">
      <alignment horizontal="center" vertical="center" textRotation="255"/>
    </xf>
    <xf numFmtId="0" fontId="13" fillId="6" borderId="0" xfId="0" applyFont="1" applyFill="1" applyBorder="1" applyAlignment="1" applyProtection="1">
      <alignment horizontal="center" vertical="center" textRotation="255"/>
    </xf>
    <xf numFmtId="0" fontId="13" fillId="6" borderId="67" xfId="0" applyFont="1" applyFill="1" applyBorder="1" applyAlignment="1" applyProtection="1">
      <alignment horizontal="center" vertical="center" textRotation="255"/>
    </xf>
    <xf numFmtId="0" fontId="13" fillId="6" borderId="81" xfId="0" applyFont="1" applyFill="1" applyBorder="1" applyAlignment="1" applyProtection="1">
      <alignment horizontal="center" vertical="center" textRotation="255"/>
    </xf>
    <xf numFmtId="0" fontId="13" fillId="6" borderId="82" xfId="0" applyFont="1" applyFill="1" applyBorder="1" applyAlignment="1" applyProtection="1">
      <alignment horizontal="center" vertical="center" textRotation="255"/>
    </xf>
    <xf numFmtId="0" fontId="13" fillId="6" borderId="106" xfId="0" applyFont="1" applyFill="1" applyBorder="1" applyAlignment="1" applyProtection="1">
      <alignment horizontal="center" vertical="center" textRotation="255"/>
    </xf>
    <xf numFmtId="0" fontId="7" fillId="6" borderId="74" xfId="0" applyFont="1" applyFill="1" applyBorder="1" applyAlignment="1" applyProtection="1">
      <alignment horizontal="center" vertical="center"/>
    </xf>
    <xf numFmtId="0" fontId="7" fillId="6" borderId="12" xfId="0" applyFont="1" applyFill="1" applyBorder="1" applyAlignment="1" applyProtection="1">
      <alignment horizontal="center" vertical="center"/>
    </xf>
    <xf numFmtId="0" fontId="7" fillId="6" borderId="98" xfId="0" applyFont="1" applyFill="1" applyBorder="1" applyAlignment="1" applyProtection="1">
      <alignment horizontal="center" vertical="center"/>
    </xf>
    <xf numFmtId="49" fontId="12" fillId="0" borderId="26" xfId="0" applyNumberFormat="1" applyFont="1" applyFill="1" applyBorder="1" applyAlignment="1" applyProtection="1">
      <alignment horizontal="left" vertical="center" wrapText="1"/>
      <protection locked="0"/>
    </xf>
    <xf numFmtId="49" fontId="12" fillId="0" borderId="27" xfId="0" applyNumberFormat="1" applyFont="1" applyFill="1" applyBorder="1" applyAlignment="1" applyProtection="1">
      <alignment horizontal="left" vertical="center" wrapText="1"/>
      <protection locked="0"/>
    </xf>
    <xf numFmtId="38" fontId="33" fillId="0" borderId="24" xfId="9" applyFont="1" applyFill="1" applyBorder="1" applyAlignment="1" applyProtection="1">
      <alignment vertical="center" shrinkToFit="1"/>
      <protection locked="0"/>
    </xf>
    <xf numFmtId="38" fontId="33" fillId="0" borderId="17" xfId="9" applyFont="1" applyFill="1" applyBorder="1" applyAlignment="1" applyProtection="1">
      <alignment vertical="center" shrinkToFit="1"/>
      <protection locked="0"/>
    </xf>
    <xf numFmtId="0" fontId="23" fillId="9" borderId="90" xfId="0" applyFont="1" applyFill="1" applyBorder="1" applyAlignment="1" applyProtection="1">
      <alignment horizontal="center" vertical="center" shrinkToFit="1"/>
    </xf>
    <xf numFmtId="0" fontId="0" fillId="0" borderId="91" xfId="0" applyBorder="1"/>
    <xf numFmtId="0" fontId="13" fillId="9" borderId="92" xfId="0" applyFont="1" applyFill="1" applyBorder="1" applyAlignment="1" applyProtection="1">
      <alignment horizontal="center" vertical="center" shrinkToFit="1"/>
    </xf>
    <xf numFmtId="0" fontId="0" fillId="0" borderId="15" xfId="0" applyBorder="1" applyAlignment="1">
      <alignment shrinkToFit="1"/>
    </xf>
    <xf numFmtId="0" fontId="0" fillId="0" borderId="93" xfId="0" applyBorder="1" applyAlignment="1">
      <alignment shrinkToFit="1"/>
    </xf>
    <xf numFmtId="0" fontId="23" fillId="9" borderId="29" xfId="0" applyFont="1" applyFill="1" applyBorder="1" applyAlignment="1" applyProtection="1">
      <alignment horizontal="center" vertical="center" shrinkToFit="1"/>
    </xf>
    <xf numFmtId="0" fontId="23" fillId="9" borderId="24" xfId="0" applyFont="1" applyFill="1" applyBorder="1" applyAlignment="1" applyProtection="1">
      <alignment horizontal="center" vertical="center" shrinkToFit="1"/>
    </xf>
    <xf numFmtId="0" fontId="20" fillId="0" borderId="26" xfId="0" applyFont="1" applyBorder="1" applyAlignment="1" applyProtection="1">
      <alignment horizontal="left" vertical="center" wrapText="1"/>
      <protection locked="0"/>
    </xf>
    <xf numFmtId="0" fontId="20" fillId="0" borderId="27" xfId="0" applyFont="1" applyBorder="1" applyAlignment="1" applyProtection="1">
      <alignment horizontal="left" vertical="center" wrapText="1"/>
      <protection locked="0"/>
    </xf>
    <xf numFmtId="0" fontId="13" fillId="9" borderId="14" xfId="0" applyFont="1" applyFill="1" applyBorder="1" applyAlignment="1" applyProtection="1">
      <alignment horizontal="center" vertical="center" shrinkToFit="1"/>
    </xf>
    <xf numFmtId="0" fontId="13" fillId="9" borderId="15" xfId="0" applyFont="1" applyFill="1" applyBorder="1" applyAlignment="1" applyProtection="1">
      <alignment horizontal="center" vertical="center" shrinkToFit="1"/>
    </xf>
    <xf numFmtId="0" fontId="13" fillId="9" borderId="16" xfId="0" applyFont="1" applyFill="1" applyBorder="1" applyAlignment="1" applyProtection="1">
      <alignment horizontal="center" vertical="center" shrinkToFit="1"/>
    </xf>
    <xf numFmtId="0" fontId="13" fillId="6" borderId="26" xfId="0" applyFont="1" applyFill="1" applyBorder="1" applyAlignment="1" applyProtection="1">
      <alignment horizontal="center" vertical="center" wrapText="1"/>
    </xf>
    <xf numFmtId="0" fontId="7" fillId="6" borderId="66" xfId="14" applyFont="1" applyFill="1" applyBorder="1" applyAlignment="1" applyProtection="1">
      <alignment vertical="center" wrapText="1"/>
    </xf>
    <xf numFmtId="0" fontId="7" fillId="6" borderId="28" xfId="14" applyFont="1" applyFill="1" applyBorder="1" applyAlignment="1" applyProtection="1">
      <alignment vertical="center" wrapText="1"/>
    </xf>
    <xf numFmtId="0" fontId="7" fillId="0" borderId="42" xfId="0" applyFont="1" applyFill="1" applyBorder="1" applyAlignment="1" applyProtection="1">
      <alignment horizontal="left" vertical="center" shrinkToFit="1"/>
      <protection locked="0"/>
    </xf>
    <xf numFmtId="0" fontId="7" fillId="0" borderId="28" xfId="0" applyFont="1" applyFill="1" applyBorder="1" applyAlignment="1" applyProtection="1">
      <alignment horizontal="left" vertical="center" shrinkToFit="1"/>
      <protection locked="0"/>
    </xf>
    <xf numFmtId="0" fontId="7" fillId="0" borderId="43" xfId="0" applyFont="1" applyFill="1" applyBorder="1" applyAlignment="1" applyProtection="1">
      <alignment horizontal="left" vertical="center" shrinkToFit="1"/>
      <protection locked="0"/>
    </xf>
    <xf numFmtId="0" fontId="7" fillId="6" borderId="77" xfId="14" applyFont="1" applyFill="1" applyBorder="1" applyAlignment="1" applyProtection="1">
      <alignment vertical="center" wrapText="1"/>
    </xf>
    <xf numFmtId="49" fontId="22" fillId="7" borderId="37" xfId="0" applyNumberFormat="1" applyFont="1" applyFill="1" applyBorder="1" applyAlignment="1" applyProtection="1">
      <alignment horizontal="center" vertical="center" textRotation="255" wrapText="1"/>
    </xf>
    <xf numFmtId="0" fontId="13" fillId="6" borderId="11" xfId="0" applyFont="1" applyFill="1" applyBorder="1" applyAlignment="1" applyProtection="1">
      <alignment horizontal="center" vertical="center" textRotation="255" wrapText="1" shrinkToFit="1"/>
    </xf>
    <xf numFmtId="0" fontId="13" fillId="6" borderId="13" xfId="0" applyFont="1" applyFill="1" applyBorder="1" applyAlignment="1" applyProtection="1">
      <alignment horizontal="center" vertical="center" textRotation="255" wrapText="1" shrinkToFit="1"/>
    </xf>
    <xf numFmtId="0" fontId="13" fillId="6" borderId="37" xfId="0" applyFont="1" applyFill="1" applyBorder="1" applyAlignment="1" applyProtection="1">
      <alignment horizontal="center" vertical="center" textRotation="255" wrapText="1" shrinkToFit="1"/>
    </xf>
    <xf numFmtId="0" fontId="13" fillId="6" borderId="4" xfId="0" applyFont="1" applyFill="1" applyBorder="1" applyAlignment="1" applyProtection="1">
      <alignment horizontal="center" vertical="center" textRotation="255" wrapText="1" shrinkToFit="1"/>
    </xf>
    <xf numFmtId="0" fontId="13" fillId="6" borderId="81" xfId="0" applyFont="1" applyFill="1" applyBorder="1" applyAlignment="1" applyProtection="1">
      <alignment horizontal="center" vertical="center" textRotation="255" wrapText="1" shrinkToFit="1"/>
    </xf>
    <xf numFmtId="0" fontId="13" fillId="6" borderId="83" xfId="0" applyFont="1" applyFill="1" applyBorder="1" applyAlignment="1" applyProtection="1">
      <alignment horizontal="center" vertical="center" textRotation="255" wrapText="1" shrinkToFit="1"/>
    </xf>
    <xf numFmtId="0" fontId="6" fillId="6" borderId="11" xfId="0" applyFont="1" applyFill="1" applyBorder="1" applyAlignment="1" applyProtection="1">
      <alignment horizontal="center" vertical="center"/>
    </xf>
    <xf numFmtId="0" fontId="6" fillId="6" borderId="38" xfId="0" applyFont="1" applyFill="1" applyBorder="1" applyAlignment="1" applyProtection="1">
      <alignment horizontal="center" vertical="center"/>
    </xf>
    <xf numFmtId="0" fontId="7" fillId="6" borderId="11" xfId="0" applyFont="1" applyFill="1" applyBorder="1" applyAlignment="1" applyProtection="1">
      <alignment horizontal="center" vertical="center" textRotation="255" wrapText="1"/>
    </xf>
    <xf numFmtId="0" fontId="7" fillId="6" borderId="37" xfId="0" applyFont="1" applyFill="1" applyBorder="1" applyAlignment="1" applyProtection="1">
      <alignment horizontal="center" vertical="center" textRotation="255" wrapText="1"/>
    </xf>
    <xf numFmtId="0" fontId="7" fillId="6" borderId="81" xfId="0" applyFont="1" applyFill="1" applyBorder="1" applyAlignment="1" applyProtection="1">
      <alignment horizontal="center" vertical="center" textRotation="255" wrapText="1"/>
    </xf>
    <xf numFmtId="0" fontId="7" fillId="6" borderId="105" xfId="0" applyFont="1" applyFill="1" applyBorder="1" applyAlignment="1" applyProtection="1">
      <alignment horizontal="center" vertical="center" shrinkToFit="1"/>
    </xf>
    <xf numFmtId="0" fontId="7" fillId="6" borderId="60" xfId="0" applyFont="1" applyFill="1" applyBorder="1" applyAlignment="1" applyProtection="1">
      <alignment horizontal="center" vertical="center"/>
    </xf>
    <xf numFmtId="0" fontId="7" fillId="6" borderId="38" xfId="0" applyFont="1" applyFill="1" applyBorder="1" applyAlignment="1" applyProtection="1">
      <alignment horizontal="center" vertical="center"/>
    </xf>
    <xf numFmtId="0" fontId="7" fillId="6" borderId="71" xfId="0" applyFont="1" applyFill="1" applyBorder="1" applyAlignment="1" applyProtection="1">
      <alignment horizontal="center" vertical="center"/>
    </xf>
    <xf numFmtId="0" fontId="7" fillId="6" borderId="0" xfId="0" applyFont="1" applyFill="1" applyBorder="1" applyAlignment="1" applyProtection="1">
      <alignment horizontal="center" vertical="center"/>
    </xf>
    <xf numFmtId="0" fontId="7" fillId="6" borderId="99" xfId="0" applyFont="1" applyFill="1" applyBorder="1" applyAlignment="1" applyProtection="1">
      <alignment horizontal="center" vertical="center"/>
    </xf>
    <xf numFmtId="0" fontId="7" fillId="6" borderId="82" xfId="0" applyFont="1" applyFill="1" applyBorder="1" applyAlignment="1" applyProtection="1">
      <alignment horizontal="center" vertical="center"/>
    </xf>
    <xf numFmtId="0" fontId="7" fillId="6" borderId="52" xfId="0" applyFont="1" applyFill="1" applyBorder="1" applyAlignment="1" applyProtection="1">
      <alignment horizontal="center" vertical="center" shrinkToFit="1"/>
    </xf>
    <xf numFmtId="0" fontId="6" fillId="6" borderId="60" xfId="0" applyFont="1" applyFill="1" applyBorder="1" applyAlignment="1" applyProtection="1">
      <alignment horizontal="center" vertical="center" shrinkToFit="1"/>
    </xf>
    <xf numFmtId="0" fontId="6" fillId="6" borderId="38" xfId="0" applyFont="1" applyFill="1" applyBorder="1" applyAlignment="1" applyProtection="1">
      <alignment horizontal="center" vertical="center" shrinkToFit="1"/>
    </xf>
    <xf numFmtId="0" fontId="6" fillId="6" borderId="13" xfId="0" applyFont="1" applyFill="1" applyBorder="1" applyAlignment="1" applyProtection="1">
      <alignment horizontal="center" vertical="center" shrinkToFit="1"/>
    </xf>
    <xf numFmtId="49" fontId="22" fillId="2" borderId="0" xfId="14" applyNumberFormat="1" applyFont="1" applyFill="1" applyBorder="1" applyAlignment="1" applyProtection="1">
      <alignment horizontal="left" vertical="center"/>
    </xf>
    <xf numFmtId="49" fontId="7" fillId="0" borderId="64" xfId="0" applyNumberFormat="1" applyFont="1" applyFill="1" applyBorder="1" applyAlignment="1" applyProtection="1">
      <alignment horizontal="left" vertical="center" wrapText="1"/>
      <protection locked="0"/>
    </xf>
    <xf numFmtId="49" fontId="7" fillId="0" borderId="2" xfId="0" applyNumberFormat="1" applyFont="1" applyFill="1" applyBorder="1" applyAlignment="1" applyProtection="1">
      <alignment horizontal="left" vertical="center" wrapText="1"/>
      <protection locked="0"/>
    </xf>
    <xf numFmtId="49" fontId="7" fillId="0" borderId="5" xfId="0" applyNumberFormat="1" applyFont="1" applyFill="1" applyBorder="1" applyAlignment="1" applyProtection="1">
      <alignment horizontal="left" vertical="center" wrapText="1"/>
      <protection locked="0"/>
    </xf>
    <xf numFmtId="0" fontId="17" fillId="7" borderId="37" xfId="0" applyFont="1" applyFill="1" applyBorder="1" applyAlignment="1" applyProtection="1">
      <alignment horizontal="center" vertical="center"/>
    </xf>
    <xf numFmtId="0" fontId="17" fillId="7" borderId="40" xfId="0" applyFont="1" applyFill="1" applyBorder="1" applyAlignment="1" applyProtection="1">
      <alignment horizontal="center" vertical="center"/>
    </xf>
    <xf numFmtId="0" fontId="22" fillId="7" borderId="28" xfId="14" applyFont="1" applyFill="1" applyBorder="1" applyAlignment="1" applyProtection="1">
      <alignment horizontal="left" vertical="center"/>
    </xf>
    <xf numFmtId="0" fontId="17" fillId="7" borderId="28" xfId="0" applyFont="1" applyFill="1" applyBorder="1" applyAlignment="1" applyProtection="1">
      <alignment horizontal="center" vertical="center" shrinkToFit="1"/>
    </xf>
    <xf numFmtId="49" fontId="22" fillId="7" borderId="12" xfId="14" applyNumberFormat="1" applyFont="1" applyFill="1" applyBorder="1" applyAlignment="1" applyProtection="1">
      <alignment horizontal="center" vertical="center"/>
    </xf>
    <xf numFmtId="49" fontId="17" fillId="7" borderId="81" xfId="14" applyNumberFormat="1" applyFont="1" applyFill="1" applyBorder="1" applyAlignment="1" applyProtection="1">
      <alignment horizontal="center" vertical="center" wrapText="1"/>
    </xf>
    <xf numFmtId="49" fontId="17" fillId="7" borderId="82" xfId="14" applyNumberFormat="1" applyFont="1" applyFill="1" applyBorder="1" applyAlignment="1" applyProtection="1">
      <alignment horizontal="center" vertical="center" wrapText="1"/>
    </xf>
    <xf numFmtId="49" fontId="17" fillId="7" borderId="83" xfId="14" applyNumberFormat="1" applyFont="1" applyFill="1" applyBorder="1" applyAlignment="1" applyProtection="1">
      <alignment horizontal="center" vertical="center" wrapText="1"/>
    </xf>
    <xf numFmtId="49" fontId="17" fillId="7" borderId="13" xfId="14" applyNumberFormat="1" applyFont="1" applyFill="1" applyBorder="1" applyAlignment="1" applyProtection="1">
      <alignment horizontal="center" vertical="center"/>
    </xf>
    <xf numFmtId="49" fontId="17" fillId="7" borderId="4" xfId="14" applyNumberFormat="1" applyFont="1" applyFill="1" applyBorder="1" applyAlignment="1" applyProtection="1">
      <alignment horizontal="center" vertical="center"/>
    </xf>
    <xf numFmtId="0" fontId="7" fillId="0" borderId="63" xfId="0" applyFont="1" applyFill="1" applyBorder="1" applyAlignment="1" applyProtection="1">
      <alignment horizontal="left" vertical="center" shrinkToFit="1"/>
      <protection locked="0"/>
    </xf>
    <xf numFmtId="49" fontId="17" fillId="0" borderId="42" xfId="14" applyNumberFormat="1" applyFont="1" applyBorder="1" applyAlignment="1" applyProtection="1">
      <alignment horizontal="center" vertical="center"/>
      <protection locked="0"/>
    </xf>
    <xf numFmtId="49" fontId="17" fillId="0" borderId="28" xfId="14" applyNumberFormat="1" applyFont="1" applyBorder="1" applyAlignment="1" applyProtection="1">
      <alignment horizontal="center" vertical="center"/>
      <protection locked="0"/>
    </xf>
    <xf numFmtId="49" fontId="17" fillId="0" borderId="63" xfId="14" applyNumberFormat="1" applyFont="1" applyBorder="1" applyAlignment="1" applyProtection="1">
      <alignment horizontal="center" vertical="center"/>
      <protection locked="0"/>
    </xf>
    <xf numFmtId="0" fontId="7" fillId="0" borderId="59" xfId="0" applyFont="1" applyFill="1" applyBorder="1" applyAlignment="1" applyProtection="1">
      <alignment horizontal="left" vertical="top" wrapText="1"/>
    </xf>
    <xf numFmtId="0" fontId="7" fillId="0" borderId="28" xfId="0" applyFont="1" applyFill="1" applyBorder="1" applyAlignment="1" applyProtection="1">
      <alignment horizontal="left" vertical="top" wrapText="1"/>
    </xf>
    <xf numFmtId="0" fontId="0" fillId="0" borderId="28" xfId="0" applyBorder="1" applyAlignment="1">
      <alignment horizontal="left" vertical="top" wrapText="1"/>
    </xf>
    <xf numFmtId="0" fontId="0" fillId="0" borderId="63" xfId="0" applyBorder="1" applyAlignment="1">
      <alignment horizontal="left" vertical="top" wrapText="1"/>
    </xf>
    <xf numFmtId="0" fontId="7" fillId="6" borderId="66" xfId="14" applyFont="1" applyFill="1" applyBorder="1" applyAlignment="1" applyProtection="1">
      <alignment vertical="center"/>
    </xf>
    <xf numFmtId="0" fontId="7" fillId="6" borderId="28" xfId="14" applyFont="1" applyFill="1" applyBorder="1" applyAlignment="1" applyProtection="1">
      <alignment vertical="center"/>
    </xf>
    <xf numFmtId="0" fontId="7" fillId="6" borderId="6" xfId="0" applyFont="1" applyFill="1" applyBorder="1" applyAlignment="1" applyProtection="1">
      <alignment horizontal="center" vertical="center" shrinkToFit="1"/>
    </xf>
    <xf numFmtId="0" fontId="13" fillId="6" borderId="21" xfId="0" applyFont="1" applyFill="1" applyBorder="1" applyAlignment="1" applyProtection="1">
      <alignment horizontal="left" vertical="center" wrapText="1"/>
    </xf>
    <xf numFmtId="0" fontId="13" fillId="6" borderId="17" xfId="0" applyFont="1" applyFill="1" applyBorder="1" applyAlignment="1" applyProtection="1">
      <alignment horizontal="left" vertical="center" wrapText="1"/>
    </xf>
    <xf numFmtId="49" fontId="12" fillId="0" borderId="17" xfId="0" applyNumberFormat="1" applyFont="1" applyFill="1" applyBorder="1" applyAlignment="1" applyProtection="1">
      <alignment horizontal="left" vertical="center" wrapText="1"/>
      <protection locked="0"/>
    </xf>
    <xf numFmtId="49" fontId="12" fillId="0" borderId="22" xfId="0" applyNumberFormat="1" applyFont="1" applyFill="1" applyBorder="1" applyAlignment="1" applyProtection="1">
      <alignment horizontal="left" vertical="center" wrapText="1"/>
      <protection locked="0"/>
    </xf>
    <xf numFmtId="49" fontId="32" fillId="0" borderId="17" xfId="0" applyNumberFormat="1" applyFont="1" applyFill="1" applyBorder="1" applyAlignment="1" applyProtection="1">
      <alignment horizontal="left" vertical="center" wrapText="1"/>
      <protection locked="0"/>
    </xf>
    <xf numFmtId="49" fontId="32" fillId="0" borderId="22" xfId="0" applyNumberFormat="1" applyFont="1" applyFill="1" applyBorder="1" applyAlignment="1" applyProtection="1">
      <alignment horizontal="left" vertical="center" wrapText="1"/>
      <protection locked="0"/>
    </xf>
    <xf numFmtId="0" fontId="9" fillId="7" borderId="85" xfId="0" applyFont="1" applyFill="1" applyBorder="1" applyAlignment="1" applyProtection="1">
      <alignment horizontal="center" vertical="center"/>
    </xf>
    <xf numFmtId="0" fontId="17" fillId="0" borderId="59" xfId="0" applyFont="1" applyFill="1" applyBorder="1" applyAlignment="1" applyProtection="1">
      <alignment horizontal="left" vertical="center" shrinkToFit="1"/>
    </xf>
    <xf numFmtId="0" fontId="17" fillId="0" borderId="28" xfId="0" applyFont="1" applyFill="1" applyBorder="1" applyAlignment="1" applyProtection="1">
      <alignment horizontal="left" vertical="center" shrinkToFit="1"/>
    </xf>
    <xf numFmtId="0" fontId="17" fillId="0" borderId="43" xfId="0" applyFont="1" applyFill="1" applyBorder="1" applyAlignment="1" applyProtection="1">
      <alignment horizontal="left" vertical="center" shrinkToFit="1"/>
    </xf>
    <xf numFmtId="0" fontId="7" fillId="6" borderId="42" xfId="14" applyFont="1" applyFill="1" applyBorder="1" applyAlignment="1" applyProtection="1">
      <alignment horizontal="center" vertical="center"/>
    </xf>
    <xf numFmtId="0" fontId="7" fillId="6" borderId="28" xfId="14" applyFont="1" applyFill="1" applyBorder="1" applyAlignment="1" applyProtection="1">
      <alignment horizontal="center" vertical="center"/>
    </xf>
    <xf numFmtId="0" fontId="7" fillId="6" borderId="43" xfId="14" applyFont="1" applyFill="1" applyBorder="1" applyAlignment="1" applyProtection="1">
      <alignment horizontal="center" vertical="center"/>
    </xf>
    <xf numFmtId="0" fontId="7" fillId="0" borderId="59"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wrapText="1"/>
    </xf>
    <xf numFmtId="0" fontId="7" fillId="0" borderId="63" xfId="0" applyFont="1" applyFill="1" applyBorder="1" applyAlignment="1" applyProtection="1">
      <alignment horizontal="left" vertical="center" wrapText="1"/>
    </xf>
    <xf numFmtId="0" fontId="13" fillId="0" borderId="84"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13" fillId="0" borderId="16" xfId="0" applyFont="1" applyBorder="1" applyAlignment="1" applyProtection="1">
      <alignment horizontal="left" vertical="center" wrapText="1"/>
      <protection locked="0"/>
    </xf>
    <xf numFmtId="187" fontId="33" fillId="0" borderId="21" xfId="9" applyNumberFormat="1" applyFont="1" applyFill="1" applyBorder="1" applyAlignment="1" applyProtection="1">
      <alignment horizontal="right" vertical="center" shrinkToFit="1"/>
      <protection locked="0"/>
    </xf>
    <xf numFmtId="187" fontId="33" fillId="0" borderId="17" xfId="9" applyNumberFormat="1" applyFont="1" applyFill="1" applyBorder="1" applyAlignment="1" applyProtection="1">
      <alignment horizontal="right" vertical="center" shrinkToFit="1"/>
      <protection locked="0"/>
    </xf>
    <xf numFmtId="187" fontId="33" fillId="0" borderId="18" xfId="9" applyNumberFormat="1" applyFont="1" applyFill="1" applyBorder="1" applyAlignment="1" applyProtection="1">
      <alignment horizontal="right" vertical="center" shrinkToFit="1"/>
      <protection locked="0"/>
    </xf>
    <xf numFmtId="187" fontId="34" fillId="0" borderId="19" xfId="0" applyNumberFormat="1" applyFont="1" applyFill="1" applyBorder="1" applyAlignment="1">
      <alignment horizontal="right"/>
    </xf>
    <xf numFmtId="187" fontId="13" fillId="0" borderId="17" xfId="9" applyNumberFormat="1" applyFont="1" applyFill="1" applyBorder="1" applyAlignment="1" applyProtection="1">
      <alignment vertical="center" shrinkToFit="1"/>
      <protection locked="0"/>
    </xf>
    <xf numFmtId="187" fontId="33" fillId="0" borderId="24" xfId="9" applyNumberFormat="1" applyFont="1" applyFill="1" applyBorder="1" applyAlignment="1" applyProtection="1">
      <alignment horizontal="right" vertical="center" shrinkToFit="1"/>
      <protection locked="0"/>
    </xf>
    <xf numFmtId="187" fontId="13" fillId="0" borderId="94" xfId="9" applyNumberFormat="1" applyFont="1" applyFill="1" applyBorder="1" applyAlignment="1" applyProtection="1">
      <alignment vertical="center" shrinkToFit="1"/>
      <protection locked="0"/>
    </xf>
    <xf numFmtId="187" fontId="0" fillId="0" borderId="19" xfId="0" applyNumberFormat="1" applyFill="1" applyBorder="1"/>
    <xf numFmtId="187" fontId="0" fillId="0" borderId="95" xfId="0" applyNumberFormat="1" applyFill="1" applyBorder="1"/>
  </cellXfs>
  <cellStyles count="16">
    <cellStyle name="Calc Currency (0)" xfId="1"/>
    <cellStyle name="Header1" xfId="2"/>
    <cellStyle name="Header2" xfId="3"/>
    <cellStyle name="Normal_#18-Internet" xfId="4"/>
    <cellStyle name="パーセント" xfId="5" builtinId="5"/>
    <cellStyle name="パーセント()" xfId="6"/>
    <cellStyle name="パーセント(0.00)" xfId="7"/>
    <cellStyle name="パーセント[0.00]" xfId="8"/>
    <cellStyle name="桁区切り" xfId="9" builtinId="6"/>
    <cellStyle name="見出し１" xfId="10"/>
    <cellStyle name="折り返し" xfId="11"/>
    <cellStyle name="標準" xfId="0" builtinId="0"/>
    <cellStyle name="標準_01事務事業評価表 様式１（対象年度16）" xfId="12"/>
    <cellStyle name="標準_20 目的体系表" xfId="13"/>
    <cellStyle name="標準_Sheet1" xfId="14"/>
    <cellStyle name="標準_Sheet3" xfId="15"/>
  </cellStyles>
  <dxfs count="1">
    <dxf>
      <font>
        <b/>
        <i val="0"/>
        <condense val="0"/>
        <extend val="0"/>
      </font>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FFFF"/>
      <rgbColor rgb="00CCFFCC"/>
      <rgbColor rgb="00FFFF99"/>
      <rgbColor rgb="0099CCFF"/>
      <rgbColor rgb="00FFCCF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3</xdr:col>
      <xdr:colOff>114300</xdr:colOff>
      <xdr:row>1</xdr:row>
      <xdr:rowOff>47625</xdr:rowOff>
    </xdr:to>
    <xdr:sp macro="" textlink="">
      <xdr:nvSpPr>
        <xdr:cNvPr id="5137" name="Text Box 17"/>
        <xdr:cNvSpPr txBox="1">
          <a:spLocks noChangeArrowheads="1"/>
        </xdr:cNvSpPr>
      </xdr:nvSpPr>
      <xdr:spPr bwMode="auto">
        <a:xfrm>
          <a:off x="19050" y="19050"/>
          <a:ext cx="69532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ゴシック"/>
              <a:ea typeface="ＭＳ ゴシック"/>
            </a:rPr>
            <a:t>様式第６号</a:t>
          </a:r>
        </a:p>
      </xdr:txBody>
    </xdr:sp>
    <xdr:clientData/>
  </xdr:twoCellAnchor>
  <xdr:twoCellAnchor editAs="oneCell">
    <xdr:from>
      <xdr:col>35</xdr:col>
      <xdr:colOff>140804</xdr:colOff>
      <xdr:row>34</xdr:row>
      <xdr:rowOff>91108</xdr:rowOff>
    </xdr:from>
    <xdr:to>
      <xdr:col>50</xdr:col>
      <xdr:colOff>42723</xdr:colOff>
      <xdr:row>36</xdr:row>
      <xdr:rowOff>10844</xdr:rowOff>
    </xdr:to>
    <xdr:pic>
      <xdr:nvPicPr>
        <xdr:cNvPr id="2" name="図 1"/>
        <xdr:cNvPicPr>
          <a:picLocks noChangeAspect="1"/>
        </xdr:cNvPicPr>
      </xdr:nvPicPr>
      <xdr:blipFill>
        <a:blip xmlns:r="http://schemas.openxmlformats.org/officeDocument/2006/relationships" r:embed="rId1"/>
        <a:stretch>
          <a:fillRect/>
        </a:stretch>
      </xdr:blipFill>
      <xdr:spPr>
        <a:xfrm>
          <a:off x="7114761" y="7363238"/>
          <a:ext cx="2883658" cy="12863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5;&#30011;&#35506;/&#65297;&#65298;%20&#34892;&#25919;&#25913;&#38761;&#25512;&#36914;&#25285;&#24403;/&#65296;&#65300;&#12288;&#34892;&#25919;&#35413;&#20385;/2%20&#35201;&#38936;&#12539;&#27096;&#24335;/H27&#35413;&#20385;&#34920;&#65288;&#65320;26&#12398;&#35413;&#20385;&#65289;/20%20&#35413;&#20385;&#34920;&#20316;&#25104;&#12510;&#12491;&#12517;&#12450;&#12523;&#65288;&#27096;&#24335;1-4%20&#20107;&#21209;&#20107;&#26989;&#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 評価表作成マニュアル（様式1-4 事務事業）"/>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340"/>
  <sheetViews>
    <sheetView tabSelected="1" view="pageBreakPreview" zoomScale="115" zoomScaleNormal="115" zoomScaleSheetLayoutView="115" workbookViewId="0">
      <selection activeCell="T20" sqref="T20:V20"/>
    </sheetView>
  </sheetViews>
  <sheetFormatPr defaultColWidth="2.625" defaultRowHeight="15" customHeight="1" x14ac:dyDescent="0.15"/>
  <cols>
    <col min="1" max="1" width="2.625" style="35" customWidth="1"/>
    <col min="2" max="14" width="2.625" style="30"/>
    <col min="15" max="15" width="2.125" style="30" customWidth="1"/>
    <col min="16" max="34" width="2.625" style="30"/>
    <col min="35" max="35" width="3.25" style="30" customWidth="1"/>
    <col min="36" max="16384" width="2.625" style="30"/>
  </cols>
  <sheetData>
    <row r="1" spans="1:35" ht="15" customHeight="1" x14ac:dyDescent="0.15">
      <c r="A1" s="47"/>
      <c r="B1" s="48"/>
      <c r="C1" s="48"/>
      <c r="D1" s="48"/>
      <c r="E1" s="48"/>
      <c r="F1" s="48"/>
      <c r="G1" s="48"/>
      <c r="H1" s="48"/>
      <c r="I1" s="48"/>
      <c r="J1" s="48"/>
      <c r="K1" s="48"/>
      <c r="L1" s="48"/>
      <c r="M1" s="48"/>
      <c r="N1" s="48"/>
      <c r="O1" s="48"/>
      <c r="P1" s="48"/>
      <c r="Q1" s="48"/>
      <c r="R1" s="48"/>
      <c r="S1" s="48"/>
      <c r="T1" s="48"/>
      <c r="U1" s="32"/>
      <c r="V1" s="40"/>
      <c r="W1" s="273" t="s">
        <v>42</v>
      </c>
      <c r="X1" s="274"/>
      <c r="Y1" s="274"/>
      <c r="Z1" s="274"/>
      <c r="AA1" s="274"/>
      <c r="AB1" s="274"/>
      <c r="AC1" s="275"/>
      <c r="AD1" s="274" t="s">
        <v>751</v>
      </c>
      <c r="AE1" s="274"/>
      <c r="AF1" s="269" t="s">
        <v>752</v>
      </c>
      <c r="AG1" s="269"/>
      <c r="AH1" s="228" t="s">
        <v>49</v>
      </c>
      <c r="AI1" s="268"/>
    </row>
    <row r="2" spans="1:35" ht="3" customHeight="1" x14ac:dyDescent="0.15">
      <c r="A2" s="47"/>
      <c r="B2" s="48"/>
      <c r="C2" s="48"/>
      <c r="D2" s="48"/>
      <c r="E2" s="48"/>
      <c r="F2" s="48"/>
      <c r="G2" s="48"/>
      <c r="H2" s="48"/>
      <c r="I2" s="48"/>
      <c r="J2" s="48"/>
      <c r="K2" s="48"/>
      <c r="L2" s="48"/>
      <c r="M2" s="48"/>
      <c r="N2" s="48"/>
      <c r="O2" s="48"/>
      <c r="P2" s="48"/>
      <c r="Q2" s="48"/>
      <c r="R2" s="48"/>
      <c r="S2" s="48"/>
      <c r="T2" s="48"/>
      <c r="U2" s="32"/>
      <c r="V2" s="49"/>
      <c r="W2" s="43"/>
      <c r="X2" s="43"/>
      <c r="Y2" s="43"/>
      <c r="Z2" s="43"/>
      <c r="AA2" s="43"/>
      <c r="AB2" s="43"/>
      <c r="AC2" s="43"/>
      <c r="AD2" s="44"/>
      <c r="AE2" s="44"/>
      <c r="AF2" s="44"/>
      <c r="AG2" s="44"/>
      <c r="AH2" s="44"/>
      <c r="AI2" s="44"/>
    </row>
    <row r="3" spans="1:35" ht="15" customHeight="1" x14ac:dyDescent="0.15">
      <c r="A3" s="195" t="s">
        <v>748</v>
      </c>
      <c r="B3" s="195"/>
      <c r="C3" s="195"/>
      <c r="D3" s="195"/>
      <c r="E3" s="195"/>
      <c r="F3" s="195"/>
      <c r="G3" s="195"/>
      <c r="H3" s="195"/>
      <c r="I3" s="195"/>
      <c r="J3" s="195"/>
      <c r="K3" s="195"/>
      <c r="L3" s="195"/>
      <c r="M3" s="195"/>
      <c r="N3" s="195"/>
      <c r="O3" s="195"/>
      <c r="P3" s="195"/>
      <c r="Q3" s="195"/>
      <c r="R3" s="195"/>
      <c r="S3" s="195"/>
      <c r="T3" s="195"/>
      <c r="U3" s="195"/>
      <c r="V3" s="196"/>
      <c r="W3" s="270" t="s">
        <v>152</v>
      </c>
      <c r="X3" s="271"/>
      <c r="Y3" s="271"/>
      <c r="Z3" s="271"/>
      <c r="AA3" s="271"/>
      <c r="AB3" s="271"/>
      <c r="AC3" s="272"/>
      <c r="AD3" s="53">
        <v>2</v>
      </c>
      <c r="AE3" s="39" t="s">
        <v>461</v>
      </c>
      <c r="AF3" s="38">
        <v>7</v>
      </c>
      <c r="AG3" s="39" t="s">
        <v>462</v>
      </c>
      <c r="AH3" s="38">
        <v>27</v>
      </c>
      <c r="AI3" s="41" t="s">
        <v>463</v>
      </c>
    </row>
    <row r="4" spans="1:35" ht="15" customHeight="1" x14ac:dyDescent="0.15">
      <c r="A4" s="195"/>
      <c r="B4" s="195"/>
      <c r="C4" s="195"/>
      <c r="D4" s="195"/>
      <c r="E4" s="195"/>
      <c r="F4" s="195"/>
      <c r="G4" s="195"/>
      <c r="H4" s="195"/>
      <c r="I4" s="195"/>
      <c r="J4" s="195"/>
      <c r="K4" s="195"/>
      <c r="L4" s="195"/>
      <c r="M4" s="195"/>
      <c r="N4" s="195"/>
      <c r="O4" s="195"/>
      <c r="P4" s="195"/>
      <c r="Q4" s="195"/>
      <c r="R4" s="195"/>
      <c r="S4" s="195"/>
      <c r="T4" s="195"/>
      <c r="U4" s="195"/>
      <c r="V4" s="196"/>
      <c r="W4" s="270" t="s">
        <v>153</v>
      </c>
      <c r="X4" s="271"/>
      <c r="Y4" s="271"/>
      <c r="Z4" s="271"/>
      <c r="AA4" s="271"/>
      <c r="AB4" s="271"/>
      <c r="AC4" s="272"/>
      <c r="AD4" s="53">
        <v>2</v>
      </c>
      <c r="AE4" s="39" t="s">
        <v>461</v>
      </c>
      <c r="AF4" s="38">
        <v>7</v>
      </c>
      <c r="AG4" s="39" t="s">
        <v>462</v>
      </c>
      <c r="AH4" s="38">
        <v>27</v>
      </c>
      <c r="AI4" s="41" t="s">
        <v>463</v>
      </c>
    </row>
    <row r="5" spans="1:35" s="27" customFormat="1" ht="9.9499999999999993" customHeight="1" x14ac:dyDescent="0.15">
      <c r="A5" s="50"/>
      <c r="B5" s="22"/>
      <c r="C5" s="23"/>
      <c r="D5" s="23"/>
      <c r="E5" s="51"/>
      <c r="F5" s="51"/>
      <c r="G5" s="51"/>
      <c r="H5" s="51"/>
      <c r="I5" s="51"/>
      <c r="J5" s="51"/>
      <c r="K5" s="51"/>
      <c r="L5" s="51"/>
      <c r="M5" s="51"/>
      <c r="N5" s="51"/>
      <c r="O5" s="51"/>
      <c r="P5" s="51"/>
      <c r="Q5" s="51"/>
      <c r="R5" s="51"/>
      <c r="S5" s="51"/>
      <c r="T5" s="51"/>
      <c r="U5" s="51"/>
      <c r="V5" s="51"/>
      <c r="W5" s="25"/>
      <c r="X5" s="24"/>
      <c r="Y5" s="24"/>
      <c r="Z5" s="24"/>
      <c r="AA5" s="24"/>
      <c r="AB5" s="24"/>
      <c r="AC5" s="24"/>
      <c r="AD5" s="24"/>
      <c r="AE5" s="24"/>
      <c r="AF5" s="26"/>
      <c r="AG5" s="26"/>
      <c r="AH5" s="26"/>
      <c r="AI5" s="26"/>
    </row>
    <row r="6" spans="1:35" s="28" customFormat="1" ht="18" customHeight="1" x14ac:dyDescent="0.15">
      <c r="A6" s="75" t="s">
        <v>499</v>
      </c>
      <c r="B6" s="417" t="s">
        <v>9</v>
      </c>
      <c r="C6" s="417"/>
      <c r="D6" s="417"/>
      <c r="E6" s="417"/>
      <c r="F6" s="417"/>
      <c r="G6" s="417"/>
      <c r="H6" s="417"/>
      <c r="I6" s="417"/>
      <c r="J6" s="417"/>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23"/>
    </row>
    <row r="7" spans="1:35" s="28" customFormat="1" ht="18" customHeight="1" x14ac:dyDescent="0.15">
      <c r="A7" s="419"/>
      <c r="B7" s="382" t="s">
        <v>510</v>
      </c>
      <c r="C7" s="383"/>
      <c r="D7" s="383"/>
      <c r="E7" s="383"/>
      <c r="F7" s="383"/>
      <c r="G7" s="443" t="str">
        <f>VLOOKUP($AE$7,' コード表'!$A$2:$C$32,2,FALSE)</f>
        <v>公有財産の適量・適正化</v>
      </c>
      <c r="H7" s="444"/>
      <c r="I7" s="444"/>
      <c r="J7" s="444"/>
      <c r="K7" s="444"/>
      <c r="L7" s="444"/>
      <c r="M7" s="444"/>
      <c r="N7" s="444"/>
      <c r="O7" s="444"/>
      <c r="P7" s="444"/>
      <c r="Q7" s="444"/>
      <c r="R7" s="444"/>
      <c r="S7" s="444"/>
      <c r="T7" s="444"/>
      <c r="U7" s="444"/>
      <c r="V7" s="444"/>
      <c r="W7" s="444"/>
      <c r="X7" s="444"/>
      <c r="Y7" s="444"/>
      <c r="Z7" s="444"/>
      <c r="AA7" s="445"/>
      <c r="AB7" s="446" t="s">
        <v>500</v>
      </c>
      <c r="AC7" s="447"/>
      <c r="AD7" s="448"/>
      <c r="AE7" s="426" t="s">
        <v>887</v>
      </c>
      <c r="AF7" s="427"/>
      <c r="AG7" s="427"/>
      <c r="AH7" s="428"/>
      <c r="AI7" s="424"/>
    </row>
    <row r="8" spans="1:35" s="27" customFormat="1" ht="42" customHeight="1" x14ac:dyDescent="0.15">
      <c r="A8" s="419"/>
      <c r="B8" s="382" t="s">
        <v>763</v>
      </c>
      <c r="C8" s="383"/>
      <c r="D8" s="383"/>
      <c r="E8" s="383"/>
      <c r="F8" s="387"/>
      <c r="G8" s="449" t="str">
        <f>VLOOKUP($AE$7,' コード表'!$A$2:$C$32,3,FALSE)</f>
        <v>新設・統合・廃止・更新等の推進、長寿命化の実施、民間活力の導入および財産の処分</v>
      </c>
      <c r="H8" s="450"/>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451"/>
      <c r="AI8" s="424"/>
    </row>
    <row r="9" spans="1:35" s="27" customFormat="1" ht="42" customHeight="1" x14ac:dyDescent="0.15">
      <c r="A9" s="419"/>
      <c r="B9" s="382" t="s">
        <v>753</v>
      </c>
      <c r="C9" s="383"/>
      <c r="D9" s="383"/>
      <c r="E9" s="383"/>
      <c r="F9" s="387"/>
      <c r="G9" s="429"/>
      <c r="H9" s="430"/>
      <c r="I9" s="430"/>
      <c r="J9" s="430"/>
      <c r="K9" s="430"/>
      <c r="L9" s="430"/>
      <c r="M9" s="430"/>
      <c r="N9" s="430"/>
      <c r="O9" s="430"/>
      <c r="P9" s="430"/>
      <c r="Q9" s="430"/>
      <c r="R9" s="430"/>
      <c r="S9" s="430"/>
      <c r="T9" s="430"/>
      <c r="U9" s="430"/>
      <c r="V9" s="430"/>
      <c r="W9" s="430"/>
      <c r="X9" s="430"/>
      <c r="Y9" s="430"/>
      <c r="Z9" s="430"/>
      <c r="AA9" s="430"/>
      <c r="AB9" s="430"/>
      <c r="AC9" s="431"/>
      <c r="AD9" s="431"/>
      <c r="AE9" s="431"/>
      <c r="AF9" s="431"/>
      <c r="AG9" s="431"/>
      <c r="AH9" s="432"/>
      <c r="AI9" s="424"/>
    </row>
    <row r="10" spans="1:35" s="27" customFormat="1" ht="18" customHeight="1" x14ac:dyDescent="0.15">
      <c r="A10" s="419"/>
      <c r="B10" s="433" t="s">
        <v>498</v>
      </c>
      <c r="C10" s="434"/>
      <c r="D10" s="434"/>
      <c r="E10" s="434"/>
      <c r="F10" s="434"/>
      <c r="G10" s="52" t="s">
        <v>511</v>
      </c>
      <c r="H10" s="384"/>
      <c r="I10" s="385"/>
      <c r="J10" s="385"/>
      <c r="K10" s="385"/>
      <c r="L10" s="385"/>
      <c r="M10" s="385"/>
      <c r="N10" s="435" t="s">
        <v>512</v>
      </c>
      <c r="O10" s="435"/>
      <c r="P10" s="384"/>
      <c r="Q10" s="385"/>
      <c r="R10" s="385"/>
      <c r="S10" s="385"/>
      <c r="T10" s="385"/>
      <c r="U10" s="385"/>
      <c r="V10" s="385"/>
      <c r="W10" s="385"/>
      <c r="X10" s="385"/>
      <c r="Y10" s="386"/>
      <c r="Z10" s="227" t="s">
        <v>458</v>
      </c>
      <c r="AA10" s="228"/>
      <c r="AB10" s="229"/>
      <c r="AC10" s="384"/>
      <c r="AD10" s="385"/>
      <c r="AE10" s="385"/>
      <c r="AF10" s="385"/>
      <c r="AG10" s="385"/>
      <c r="AH10" s="425"/>
      <c r="AI10" s="424"/>
    </row>
    <row r="11" spans="1:35" s="54" customFormat="1" ht="6" customHeight="1" x14ac:dyDescent="0.15">
      <c r="A11" s="420"/>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2"/>
    </row>
    <row r="12" spans="1:35" ht="12.75" customHeight="1" x14ac:dyDescent="0.15">
      <c r="B12" s="46"/>
      <c r="C12" s="46"/>
      <c r="D12" s="46"/>
      <c r="E12" s="46"/>
      <c r="F12" s="46"/>
    </row>
    <row r="13" spans="1:35" s="54" customFormat="1" ht="18" customHeight="1" x14ac:dyDescent="0.15">
      <c r="A13" s="279" t="s">
        <v>107</v>
      </c>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row>
    <row r="14" spans="1:35" ht="24" customHeight="1" x14ac:dyDescent="0.15">
      <c r="A14" s="76" t="s">
        <v>501</v>
      </c>
      <c r="B14" s="230" t="s">
        <v>279</v>
      </c>
      <c r="C14" s="230"/>
      <c r="D14" s="230"/>
      <c r="E14" s="230"/>
      <c r="F14" s="230"/>
      <c r="G14" s="230"/>
      <c r="H14" s="230"/>
      <c r="I14" s="230"/>
      <c r="J14" s="230"/>
      <c r="K14" s="131" t="s">
        <v>885</v>
      </c>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79"/>
    </row>
    <row r="15" spans="1:35" ht="12" customHeight="1" x14ac:dyDescent="0.15">
      <c r="A15" s="415"/>
      <c r="B15" s="280" t="s">
        <v>47</v>
      </c>
      <c r="C15" s="281"/>
      <c r="D15" s="281"/>
      <c r="E15" s="281"/>
      <c r="F15" s="281"/>
      <c r="G15" s="281"/>
      <c r="H15" s="281"/>
      <c r="I15" s="281"/>
      <c r="J15" s="281"/>
      <c r="K15" s="281"/>
      <c r="L15" s="201" t="s">
        <v>41</v>
      </c>
      <c r="M15" s="202"/>
      <c r="N15" s="374" t="s">
        <v>736</v>
      </c>
      <c r="O15" s="197"/>
      <c r="P15" s="375"/>
      <c r="Q15" s="199" t="s">
        <v>737</v>
      </c>
      <c r="R15" s="200"/>
      <c r="S15" s="200"/>
      <c r="T15" s="291" t="s">
        <v>754</v>
      </c>
      <c r="U15" s="197"/>
      <c r="V15" s="197"/>
      <c r="W15" s="197"/>
      <c r="X15" s="197"/>
      <c r="Y15" s="197"/>
      <c r="Z15" s="197"/>
      <c r="AA15" s="197"/>
      <c r="AB15" s="292"/>
      <c r="AC15" s="369" t="s">
        <v>755</v>
      </c>
      <c r="AD15" s="200"/>
      <c r="AE15" s="370"/>
      <c r="AF15" s="197" t="s">
        <v>750</v>
      </c>
      <c r="AG15" s="197"/>
      <c r="AH15" s="198"/>
      <c r="AI15" s="77"/>
    </row>
    <row r="16" spans="1:35" ht="12" customHeight="1" x14ac:dyDescent="0.15">
      <c r="A16" s="415"/>
      <c r="B16" s="289"/>
      <c r="C16" s="290"/>
      <c r="D16" s="290"/>
      <c r="E16" s="290"/>
      <c r="F16" s="290"/>
      <c r="G16" s="290"/>
      <c r="H16" s="290"/>
      <c r="I16" s="290"/>
      <c r="J16" s="290"/>
      <c r="K16" s="290"/>
      <c r="L16" s="203"/>
      <c r="M16" s="204"/>
      <c r="N16" s="280" t="s">
        <v>513</v>
      </c>
      <c r="O16" s="281"/>
      <c r="P16" s="282"/>
      <c r="Q16" s="205" t="s">
        <v>513</v>
      </c>
      <c r="R16" s="288"/>
      <c r="S16" s="288"/>
      <c r="T16" s="205" t="s">
        <v>514</v>
      </c>
      <c r="U16" s="206"/>
      <c r="V16" s="207"/>
      <c r="W16" s="378" t="s">
        <v>513</v>
      </c>
      <c r="X16" s="379"/>
      <c r="Y16" s="380"/>
      <c r="Z16" s="283" t="s">
        <v>38</v>
      </c>
      <c r="AA16" s="284"/>
      <c r="AB16" s="285"/>
      <c r="AC16" s="371" t="s">
        <v>886</v>
      </c>
      <c r="AD16" s="372"/>
      <c r="AE16" s="373"/>
      <c r="AF16" s="286" t="s">
        <v>514</v>
      </c>
      <c r="AG16" s="286"/>
      <c r="AH16" s="287"/>
      <c r="AI16" s="77"/>
    </row>
    <row r="17" spans="1:35" ht="24" customHeight="1" x14ac:dyDescent="0.15">
      <c r="A17" s="415"/>
      <c r="B17" s="128" t="s">
        <v>502</v>
      </c>
      <c r="C17" s="266" t="s">
        <v>888</v>
      </c>
      <c r="D17" s="267"/>
      <c r="E17" s="267"/>
      <c r="F17" s="267"/>
      <c r="G17" s="267"/>
      <c r="H17" s="267"/>
      <c r="I17" s="267"/>
      <c r="J17" s="267"/>
      <c r="K17" s="267"/>
      <c r="L17" s="119" t="s">
        <v>889</v>
      </c>
      <c r="M17" s="120"/>
      <c r="N17" s="455">
        <v>30</v>
      </c>
      <c r="O17" s="456"/>
      <c r="P17" s="457"/>
      <c r="Q17" s="457">
        <v>29.68</v>
      </c>
      <c r="R17" s="458"/>
      <c r="S17" s="458"/>
      <c r="T17" s="459">
        <v>29.37</v>
      </c>
      <c r="U17" s="459"/>
      <c r="V17" s="459"/>
      <c r="W17" s="460">
        <v>29.06</v>
      </c>
      <c r="X17" s="456"/>
      <c r="Y17" s="456"/>
      <c r="Z17" s="213">
        <f>IF(ISERROR(W17/T17),"-",W17/T17)</f>
        <v>0.98944501191692191</v>
      </c>
      <c r="AA17" s="213"/>
      <c r="AB17" s="214"/>
      <c r="AC17" s="461">
        <v>29.07</v>
      </c>
      <c r="AD17" s="462"/>
      <c r="AE17" s="463"/>
      <c r="AF17" s="116">
        <v>28.2</v>
      </c>
      <c r="AG17" s="117"/>
      <c r="AH17" s="118"/>
      <c r="AI17" s="77"/>
    </row>
    <row r="18" spans="1:35" ht="24.95" customHeight="1" x14ac:dyDescent="0.15">
      <c r="A18" s="415"/>
      <c r="B18" s="146"/>
      <c r="C18" s="208" t="s">
        <v>496</v>
      </c>
      <c r="D18" s="209"/>
      <c r="E18" s="210"/>
      <c r="F18" s="109" t="s">
        <v>890</v>
      </c>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10"/>
      <c r="AI18" s="77"/>
    </row>
    <row r="19" spans="1:35" ht="5.0999999999999996" customHeight="1" x14ac:dyDescent="0.15">
      <c r="A19" s="415"/>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78"/>
    </row>
    <row r="20" spans="1:35" ht="24" customHeight="1" x14ac:dyDescent="0.15">
      <c r="A20" s="415"/>
      <c r="B20" s="128" t="s">
        <v>503</v>
      </c>
      <c r="C20" s="266"/>
      <c r="D20" s="267"/>
      <c r="E20" s="267"/>
      <c r="F20" s="267"/>
      <c r="G20" s="267"/>
      <c r="H20" s="267"/>
      <c r="I20" s="267"/>
      <c r="J20" s="267"/>
      <c r="K20" s="267"/>
      <c r="L20" s="119"/>
      <c r="M20" s="120"/>
      <c r="N20" s="264"/>
      <c r="O20" s="112"/>
      <c r="P20" s="265"/>
      <c r="Q20" s="112"/>
      <c r="R20" s="112"/>
      <c r="S20" s="112"/>
      <c r="T20" s="111"/>
      <c r="U20" s="112"/>
      <c r="V20" s="112"/>
      <c r="W20" s="367"/>
      <c r="X20" s="368"/>
      <c r="Y20" s="368"/>
      <c r="Z20" s="213" t="str">
        <f>IF(ISERROR(W20/T20),"-",W20/T20)</f>
        <v>-</v>
      </c>
      <c r="AA20" s="213"/>
      <c r="AB20" s="214"/>
      <c r="AC20" s="215"/>
      <c r="AD20" s="216"/>
      <c r="AE20" s="217"/>
      <c r="AF20" s="114"/>
      <c r="AG20" s="112"/>
      <c r="AH20" s="115"/>
      <c r="AI20" s="77"/>
    </row>
    <row r="21" spans="1:35" ht="24.95" customHeight="1" x14ac:dyDescent="0.15">
      <c r="A21" s="415"/>
      <c r="B21" s="146"/>
      <c r="C21" s="381" t="s">
        <v>496</v>
      </c>
      <c r="D21" s="381"/>
      <c r="E21" s="381"/>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7"/>
      <c r="AI21" s="77"/>
    </row>
    <row r="22" spans="1:35" ht="4.5" customHeight="1" x14ac:dyDescent="0.15">
      <c r="A22" s="415"/>
      <c r="B22" s="113"/>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77"/>
    </row>
    <row r="23" spans="1:35" ht="24" customHeight="1" x14ac:dyDescent="0.15">
      <c r="A23" s="415"/>
      <c r="B23" s="128" t="s">
        <v>504</v>
      </c>
      <c r="C23" s="266"/>
      <c r="D23" s="267"/>
      <c r="E23" s="267"/>
      <c r="F23" s="267"/>
      <c r="G23" s="267"/>
      <c r="H23" s="267"/>
      <c r="I23" s="267"/>
      <c r="J23" s="267"/>
      <c r="K23" s="267"/>
      <c r="L23" s="119"/>
      <c r="M23" s="120"/>
      <c r="N23" s="218"/>
      <c r="O23" s="219"/>
      <c r="P23" s="220"/>
      <c r="Q23" s="221"/>
      <c r="R23" s="221"/>
      <c r="S23" s="221"/>
      <c r="T23" s="222"/>
      <c r="U23" s="219"/>
      <c r="V23" s="219"/>
      <c r="W23" s="211"/>
      <c r="X23" s="211"/>
      <c r="Y23" s="212"/>
      <c r="Z23" s="213" t="str">
        <f>IF(ISERROR(W23/T23),"-",W23/T23)</f>
        <v>-</v>
      </c>
      <c r="AA23" s="213"/>
      <c r="AB23" s="214"/>
      <c r="AC23" s="215"/>
      <c r="AD23" s="216"/>
      <c r="AE23" s="217"/>
      <c r="AF23" s="114"/>
      <c r="AG23" s="112"/>
      <c r="AH23" s="115"/>
      <c r="AI23" s="77"/>
    </row>
    <row r="24" spans="1:35" ht="24.95" customHeight="1" x14ac:dyDescent="0.15">
      <c r="A24" s="415"/>
      <c r="B24" s="146"/>
      <c r="C24" s="381" t="s">
        <v>496</v>
      </c>
      <c r="D24" s="381"/>
      <c r="E24" s="381"/>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10"/>
      <c r="AI24" s="77"/>
    </row>
    <row r="25" spans="1:35" ht="6" customHeight="1" x14ac:dyDescent="0.15">
      <c r="A25" s="416"/>
      <c r="B25" s="261"/>
      <c r="C25" s="261"/>
      <c r="D25" s="26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2"/>
    </row>
    <row r="26" spans="1:35" ht="5.0999999999999996" customHeight="1" x14ac:dyDescent="0.15">
      <c r="A26" s="36"/>
    </row>
    <row r="27" spans="1:35" ht="18" customHeight="1" x14ac:dyDescent="0.15">
      <c r="A27" s="76" t="s">
        <v>11</v>
      </c>
      <c r="B27" s="104" t="s">
        <v>36</v>
      </c>
      <c r="C27" s="104"/>
      <c r="D27" s="104"/>
      <c r="E27" s="104"/>
      <c r="F27" s="104"/>
      <c r="G27" s="104"/>
      <c r="H27" s="104"/>
      <c r="I27" s="104"/>
      <c r="J27" s="104"/>
      <c r="K27" s="104"/>
      <c r="L27" s="104"/>
      <c r="M27" s="104"/>
      <c r="N27" s="104"/>
      <c r="O27" s="263" t="s">
        <v>509</v>
      </c>
      <c r="P27" s="263"/>
      <c r="Q27" s="263"/>
      <c r="R27" s="263"/>
      <c r="S27" s="263"/>
      <c r="T27" s="263"/>
      <c r="U27" s="263"/>
      <c r="V27" s="263"/>
      <c r="W27" s="263"/>
      <c r="X27" s="263"/>
      <c r="Y27" s="263"/>
      <c r="Z27" s="263"/>
      <c r="AA27" s="263"/>
      <c r="AB27" s="263"/>
      <c r="AC27" s="263"/>
      <c r="AD27" s="263"/>
      <c r="AE27" s="99" t="s">
        <v>37</v>
      </c>
      <c r="AF27" s="99"/>
      <c r="AG27" s="99"/>
      <c r="AH27" s="99"/>
      <c r="AI27" s="100"/>
    </row>
    <row r="28" spans="1:35" ht="15" customHeight="1" x14ac:dyDescent="0.15">
      <c r="A28" s="138"/>
      <c r="B28" s="143"/>
      <c r="C28" s="144"/>
      <c r="D28" s="144"/>
      <c r="E28" s="144"/>
      <c r="F28" s="145"/>
      <c r="G28" s="139" t="s">
        <v>736</v>
      </c>
      <c r="H28" s="123"/>
      <c r="I28" s="123"/>
      <c r="J28" s="123"/>
      <c r="K28" s="123"/>
      <c r="L28" s="123"/>
      <c r="M28" s="123"/>
      <c r="N28" s="123" t="s">
        <v>737</v>
      </c>
      <c r="O28" s="123"/>
      <c r="P28" s="123"/>
      <c r="Q28" s="123"/>
      <c r="R28" s="123"/>
      <c r="S28" s="123"/>
      <c r="T28" s="123"/>
      <c r="U28" s="123" t="s">
        <v>754</v>
      </c>
      <c r="V28" s="123"/>
      <c r="W28" s="123"/>
      <c r="X28" s="123"/>
      <c r="Y28" s="123"/>
      <c r="Z28" s="123"/>
      <c r="AA28" s="123"/>
      <c r="AB28" s="123" t="s">
        <v>756</v>
      </c>
      <c r="AC28" s="123"/>
      <c r="AD28" s="123"/>
      <c r="AE28" s="123"/>
      <c r="AF28" s="123"/>
      <c r="AG28" s="123"/>
      <c r="AH28" s="260"/>
      <c r="AI28" s="101"/>
    </row>
    <row r="29" spans="1:35" ht="18" customHeight="1" x14ac:dyDescent="0.15">
      <c r="A29" s="138"/>
      <c r="B29" s="128" t="s">
        <v>465</v>
      </c>
      <c r="C29" s="129"/>
      <c r="D29" s="129"/>
      <c r="E29" s="129"/>
      <c r="F29" s="130"/>
      <c r="G29" s="132">
        <f>SUM(U58,U62,U66,U70,U74,U78,U82,U86,U90,U94,U98,U102,U106,U110,U114,U118,U122,U126,U130,U134,U138,U142,U146,U150,U154,U158,U162,U166,U170,U174,U178,U182,U186,U190,U194,U198,U202,U206,U210,U214,U218,U222,,U226,U230,U234,U238,U242,U246,U250,U254)</f>
        <v>36866</v>
      </c>
      <c r="H29" s="126"/>
      <c r="I29" s="126"/>
      <c r="J29" s="126"/>
      <c r="K29" s="126"/>
      <c r="L29" s="126"/>
      <c r="M29" s="126"/>
      <c r="N29" s="126">
        <f>SUM(U59,U63,U67,U71,U75,U79,U83,U87,U91,U95,U99,U103,U107,U111,U115,U119,U123,U127,U131,U135,U139,U143,U147,U151,U155,U159,U163,U167,U171,U175,U179,U183,U187,U191,U195,U199,U203,U207,U211,U215,U219,U223,U227,U231,U235,U239,U243,U247,U251,U255)</f>
        <v>35914</v>
      </c>
      <c r="O29" s="127"/>
      <c r="P29" s="127"/>
      <c r="Q29" s="127"/>
      <c r="R29" s="127"/>
      <c r="S29" s="127"/>
      <c r="T29" s="127"/>
      <c r="U29" s="126">
        <f>SUM(U60,U64,U68,U72,U76,U80,U84,U88,U92,U96,U100,U104,U108,U112,U116,U120,U124,U128,U132,U136,U140,U144,U148,U152,U156,U160,U164,U168,U172,U176,AP63,U180,U184,U188,U192,U196,U200,U204,U208,U212,U216,U220,U224,U228,U232,U236,,U240,U244,U248,U252,U256)</f>
        <v>35021</v>
      </c>
      <c r="V29" s="127"/>
      <c r="W29" s="127"/>
      <c r="X29" s="127"/>
      <c r="Y29" s="127"/>
      <c r="Z29" s="127"/>
      <c r="AA29" s="127"/>
      <c r="AB29" s="126">
        <f>SUM(U61,U65,U69,U73,U77,U81,U85,U89,U93,U97,U101,U105,U109,U113,U117,U121,U125,U129,U133,U137,U141,U145,U149,U153,U157,U161,U165,U169,U173,U177,U181,U185,U189,U193,U197,U201,U205,U209,U213,U217,U221,U225,U229,U233,U237,U241,U245,U249,U253,U257)</f>
        <v>40901</v>
      </c>
      <c r="AC29" s="127"/>
      <c r="AD29" s="127"/>
      <c r="AE29" s="127"/>
      <c r="AF29" s="127"/>
      <c r="AG29" s="127"/>
      <c r="AH29" s="133"/>
      <c r="AI29" s="101"/>
    </row>
    <row r="30" spans="1:35" ht="18" customHeight="1" x14ac:dyDescent="0.15">
      <c r="A30" s="138"/>
      <c r="B30" s="146" t="s">
        <v>466</v>
      </c>
      <c r="C30" s="147"/>
      <c r="D30" s="147"/>
      <c r="E30" s="147"/>
      <c r="F30" s="148"/>
      <c r="G30" s="149">
        <f>SUM(Y58,Y62,Y66,Y70,Y74,Y78,Y82,Y86,Y90,Y94,Y98,Y102,Y106,Y110,Y114,Y118,Y122,Y126,Y130,Y134,Y138,Y142,Y146,Y150,Y154,Y158,Y162,Y166,Y170,Y174,Y178,Y182,Y186,Y190,Y194,Y198,Y202,Y206,Y210,Y214,Y218,Y222,Y226,Y230,Y234,Y238,Y242,Y246,Y250,Y254)</f>
        <v>56800</v>
      </c>
      <c r="H30" s="102"/>
      <c r="I30" s="102"/>
      <c r="J30" s="102"/>
      <c r="K30" s="102"/>
      <c r="L30" s="102"/>
      <c r="M30" s="102"/>
      <c r="N30" s="102">
        <f>SUM(Y59,Y63,Y67,Y71,Y75,Y79,Y83,Y87,Y91,Y95,Y99,Y103,Y107,Y111,Y115,Y119,Y123,Y127,Y131,Y135,Y139,Y143,Y147,Y151,Y155,Y159,Y163,Y167,Y171,Y175,Y179,Y183,Y187,Y191,Y195,Y199,Y203,Y207,Y211,Y215,Y219,Y223,Y227,Y231,Y235,Y239,Y243,Y247,Y251,Y255)</f>
        <v>56800</v>
      </c>
      <c r="O30" s="103"/>
      <c r="P30" s="103"/>
      <c r="Q30" s="103"/>
      <c r="R30" s="103"/>
      <c r="S30" s="103"/>
      <c r="T30" s="103"/>
      <c r="U30" s="102">
        <f>SUM(Y60,Y64,Y68,Y72,Y76,Y80,Y84,Y88,Y92,Y96,Y100,Y104,Y108,Y112,Y116,Y120,Y124,Y128,Y132,Y136,Y140,Y144,Y148,Y152,Y156,Y160,Y164,Y168,Y172,Y176,Y180,Y184,Y188,Y192,Y196,Y200,Y204,Y208,BN225,Y212,Y216,Y220,Y224,,Y228,Y232,Y236,Y240,Y244,Y248,Y252,Y256)</f>
        <v>49600</v>
      </c>
      <c r="V30" s="102"/>
      <c r="W30" s="102"/>
      <c r="X30" s="102"/>
      <c r="Y30" s="102"/>
      <c r="Z30" s="102"/>
      <c r="AA30" s="102"/>
      <c r="AB30" s="102">
        <f>SUM(Y61,Y65,Y69,Y73,Y77,Y81,Y85,Y89,Y93,Y97,Y101,Y105,Y109,Y113,Y117,Y121,Y125,Y129,Y133,Y137,Y141,Y145,Y149,Y153,Y157,Y161,Y165,Y169,Y173,Y177,,Y181,Y185,Y189,Y193,Y197,Y201,Y205,Y209,Y213,Y217,Y221,Y225,Y229,Y233,Y237,Y241,Y245,Y249,Y253,Y257)</f>
        <v>57600</v>
      </c>
      <c r="AC30" s="103"/>
      <c r="AD30" s="103"/>
      <c r="AE30" s="103"/>
      <c r="AF30" s="103"/>
      <c r="AG30" s="103"/>
      <c r="AH30" s="134"/>
      <c r="AI30" s="101"/>
    </row>
    <row r="31" spans="1:35" ht="18" customHeight="1" x14ac:dyDescent="0.15">
      <c r="A31" s="138"/>
      <c r="B31" s="140" t="s">
        <v>464</v>
      </c>
      <c r="C31" s="141"/>
      <c r="D31" s="141"/>
      <c r="E31" s="141"/>
      <c r="F31" s="142"/>
      <c r="G31" s="124">
        <f>SUM(G29:M30)</f>
        <v>93666</v>
      </c>
      <c r="H31" s="125"/>
      <c r="I31" s="125"/>
      <c r="J31" s="125"/>
      <c r="K31" s="125"/>
      <c r="L31" s="125"/>
      <c r="M31" s="125"/>
      <c r="N31" s="125">
        <f>SUM(N29:T30)</f>
        <v>92714</v>
      </c>
      <c r="O31" s="150"/>
      <c r="P31" s="150"/>
      <c r="Q31" s="150"/>
      <c r="R31" s="150"/>
      <c r="S31" s="150"/>
      <c r="T31" s="150"/>
      <c r="U31" s="125">
        <f>SUM(U29:AA30)</f>
        <v>84621</v>
      </c>
      <c r="V31" s="125"/>
      <c r="W31" s="125"/>
      <c r="X31" s="125"/>
      <c r="Y31" s="125"/>
      <c r="Z31" s="125"/>
      <c r="AA31" s="125"/>
      <c r="AB31" s="125">
        <f>SUM(AB29:AH30)</f>
        <v>98501</v>
      </c>
      <c r="AC31" s="150"/>
      <c r="AD31" s="150"/>
      <c r="AE31" s="150"/>
      <c r="AF31" s="150"/>
      <c r="AG31" s="150"/>
      <c r="AH31" s="151"/>
      <c r="AI31" s="101"/>
    </row>
    <row r="32" spans="1:35" ht="6" customHeight="1" x14ac:dyDescent="0.15">
      <c r="A32" s="135"/>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7"/>
    </row>
    <row r="33" spans="1:38" ht="12.75" customHeight="1" x14ac:dyDescent="0.15"/>
    <row r="34" spans="1:38" s="54" customFormat="1" ht="18" customHeight="1" x14ac:dyDescent="0.15">
      <c r="A34" s="279" t="s">
        <v>515</v>
      </c>
      <c r="B34" s="279"/>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row>
    <row r="35" spans="1:38" s="59" customFormat="1" ht="18" customHeight="1" x14ac:dyDescent="0.15">
      <c r="A35" s="57" t="s">
        <v>10</v>
      </c>
      <c r="B35" s="188" t="s">
        <v>338</v>
      </c>
      <c r="C35" s="188"/>
      <c r="D35" s="188"/>
      <c r="E35" s="188"/>
      <c r="F35" s="188"/>
      <c r="G35" s="188"/>
      <c r="H35" s="188"/>
      <c r="I35" s="188"/>
      <c r="J35" s="188"/>
      <c r="K35" s="131" t="s">
        <v>757</v>
      </c>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21"/>
      <c r="AJ35" s="58"/>
      <c r="AK35" s="58"/>
      <c r="AL35" s="58"/>
    </row>
    <row r="36" spans="1:38" ht="89.25" customHeight="1" x14ac:dyDescent="0.15">
      <c r="A36" s="165"/>
      <c r="B36" s="412" t="s">
        <v>895</v>
      </c>
      <c r="C36" s="413"/>
      <c r="D36" s="413"/>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4"/>
      <c r="AI36" s="122"/>
    </row>
    <row r="37" spans="1:38" ht="12.75" customHeight="1" x14ac:dyDescent="0.15">
      <c r="A37" s="165"/>
      <c r="B37" s="74"/>
      <c r="C37" s="74"/>
      <c r="D37" s="74"/>
      <c r="E37" s="74"/>
      <c r="F37" s="74"/>
      <c r="G37" s="74"/>
      <c r="H37" s="74"/>
      <c r="I37" s="74"/>
      <c r="J37" s="74"/>
      <c r="K37" s="131" t="s">
        <v>0</v>
      </c>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22"/>
    </row>
    <row r="38" spans="1:38" ht="36.75" customHeight="1" x14ac:dyDescent="0.15">
      <c r="A38" s="165"/>
      <c r="B38" s="436" t="s">
        <v>341</v>
      </c>
      <c r="C38" s="437"/>
      <c r="D38" s="437"/>
      <c r="E38" s="440"/>
      <c r="F38" s="440"/>
      <c r="G38" s="440"/>
      <c r="H38" s="440"/>
      <c r="I38" s="440"/>
      <c r="J38" s="440"/>
      <c r="K38" s="440"/>
      <c r="L38" s="440"/>
      <c r="M38" s="440"/>
      <c r="N38" s="440"/>
      <c r="O38" s="440"/>
      <c r="P38" s="440"/>
      <c r="Q38" s="440"/>
      <c r="R38" s="440"/>
      <c r="S38" s="440"/>
      <c r="T38" s="440"/>
      <c r="U38" s="440"/>
      <c r="V38" s="440"/>
      <c r="W38" s="440"/>
      <c r="X38" s="440"/>
      <c r="Y38" s="440"/>
      <c r="Z38" s="440"/>
      <c r="AA38" s="440"/>
      <c r="AB38" s="440"/>
      <c r="AC38" s="440"/>
      <c r="AD38" s="440"/>
      <c r="AE38" s="440"/>
      <c r="AF38" s="440"/>
      <c r="AG38" s="440"/>
      <c r="AH38" s="441"/>
      <c r="AI38" s="122"/>
    </row>
    <row r="39" spans="1:38" ht="30" customHeight="1" x14ac:dyDescent="0.15">
      <c r="A39" s="165"/>
      <c r="B39" s="170" t="s">
        <v>342</v>
      </c>
      <c r="C39" s="171"/>
      <c r="D39" s="171"/>
      <c r="E39" s="365" t="s">
        <v>896</v>
      </c>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6"/>
      <c r="AI39" s="122"/>
    </row>
    <row r="40" spans="1:38" ht="6" customHeight="1" x14ac:dyDescent="0.15">
      <c r="A40" s="135"/>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442"/>
    </row>
    <row r="41" spans="1:38" ht="5.0999999999999996" customHeight="1" x14ac:dyDescent="0.15">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row>
    <row r="42" spans="1:38" s="59" customFormat="1" ht="18" customHeight="1" x14ac:dyDescent="0.15">
      <c r="A42" s="57" t="s">
        <v>12</v>
      </c>
      <c r="B42" s="168" t="s">
        <v>1</v>
      </c>
      <c r="C42" s="168"/>
      <c r="D42" s="168"/>
      <c r="E42" s="168"/>
      <c r="F42" s="168"/>
      <c r="G42" s="168"/>
      <c r="H42" s="168"/>
      <c r="I42" s="168"/>
      <c r="J42" s="168"/>
      <c r="K42" s="169" t="s">
        <v>758</v>
      </c>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72"/>
      <c r="AJ42" s="58"/>
      <c r="AK42" s="58"/>
      <c r="AL42" s="58"/>
    </row>
    <row r="43" spans="1:38" ht="30" customHeight="1" x14ac:dyDescent="0.15">
      <c r="A43" s="165"/>
      <c r="B43" s="436" t="s">
        <v>339</v>
      </c>
      <c r="C43" s="437"/>
      <c r="D43" s="437"/>
      <c r="E43" s="438" t="s">
        <v>897</v>
      </c>
      <c r="F43" s="438"/>
      <c r="G43" s="438"/>
      <c r="H43" s="438"/>
      <c r="I43" s="438"/>
      <c r="J43" s="438"/>
      <c r="K43" s="438"/>
      <c r="L43" s="438"/>
      <c r="M43" s="438"/>
      <c r="N43" s="438"/>
      <c r="O43" s="438"/>
      <c r="P43" s="438"/>
      <c r="Q43" s="438"/>
      <c r="R43" s="438"/>
      <c r="S43" s="438"/>
      <c r="T43" s="438"/>
      <c r="U43" s="438"/>
      <c r="V43" s="438"/>
      <c r="W43" s="438"/>
      <c r="X43" s="438"/>
      <c r="Y43" s="438"/>
      <c r="Z43" s="438"/>
      <c r="AA43" s="438"/>
      <c r="AB43" s="438"/>
      <c r="AC43" s="438"/>
      <c r="AD43" s="438"/>
      <c r="AE43" s="438"/>
      <c r="AF43" s="438"/>
      <c r="AG43" s="438"/>
      <c r="AH43" s="439"/>
      <c r="AI43" s="73"/>
    </row>
    <row r="44" spans="1:38" ht="30" customHeight="1" x14ac:dyDescent="0.15">
      <c r="A44" s="165"/>
      <c r="B44" s="170" t="s">
        <v>340</v>
      </c>
      <c r="C44" s="171"/>
      <c r="D44" s="171"/>
      <c r="E44" s="365" t="s">
        <v>898</v>
      </c>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365"/>
      <c r="AE44" s="365"/>
      <c r="AF44" s="365"/>
      <c r="AG44" s="365"/>
      <c r="AH44" s="366"/>
      <c r="AI44" s="73"/>
    </row>
    <row r="45" spans="1:38" ht="6" customHeight="1" x14ac:dyDescent="0.15">
      <c r="A45" s="135"/>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7"/>
    </row>
    <row r="46" spans="1:38" ht="9" customHeight="1" x14ac:dyDescent="0.15">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row>
    <row r="47" spans="1:38" s="54" customFormat="1" ht="18" customHeight="1" x14ac:dyDescent="0.15">
      <c r="A47" s="411" t="s">
        <v>516</v>
      </c>
      <c r="B47" s="411"/>
      <c r="C47" s="411"/>
      <c r="D47" s="411"/>
      <c r="E47" s="411"/>
      <c r="F47" s="411"/>
      <c r="G47" s="411"/>
      <c r="H47" s="411"/>
      <c r="I47" s="411"/>
      <c r="J47" s="411"/>
      <c r="K47" s="411"/>
      <c r="L47" s="411"/>
      <c r="M47" s="411"/>
      <c r="N47" s="411"/>
      <c r="O47" s="411"/>
      <c r="P47" s="411"/>
      <c r="Q47" s="411"/>
      <c r="R47" s="411"/>
      <c r="S47" s="411"/>
      <c r="T47" s="411"/>
      <c r="U47" s="411"/>
      <c r="V47" s="411"/>
      <c r="W47" s="411"/>
      <c r="X47" s="411"/>
      <c r="Y47" s="411"/>
      <c r="Z47" s="411"/>
      <c r="AA47" s="411"/>
      <c r="AB47" s="411"/>
      <c r="AC47" s="411"/>
      <c r="AD47" s="411"/>
      <c r="AE47" s="411"/>
      <c r="AF47" s="411"/>
      <c r="AG47" s="411"/>
      <c r="AH47" s="411"/>
      <c r="AI47" s="411"/>
    </row>
    <row r="48" spans="1:38" ht="18" customHeight="1" x14ac:dyDescent="0.15">
      <c r="A48" s="76" t="s">
        <v>505</v>
      </c>
      <c r="B48" s="166" t="s">
        <v>759</v>
      </c>
      <c r="C48" s="166"/>
      <c r="D48" s="166"/>
      <c r="E48" s="166"/>
      <c r="F48" s="166"/>
      <c r="G48" s="166"/>
      <c r="H48" s="166"/>
      <c r="I48" s="166"/>
      <c r="J48" s="166"/>
      <c r="K48" s="166"/>
      <c r="L48" s="166"/>
      <c r="M48" s="166"/>
      <c r="N48" s="166"/>
      <c r="O48" s="166"/>
      <c r="P48" s="166"/>
      <c r="Q48" s="166"/>
      <c r="R48" s="166"/>
      <c r="S48" s="166"/>
      <c r="T48" s="167"/>
      <c r="U48" s="167"/>
      <c r="V48" s="167"/>
      <c r="W48" s="167"/>
      <c r="X48" s="167"/>
      <c r="Y48" s="167"/>
      <c r="Z48" s="167"/>
      <c r="AA48" s="167"/>
      <c r="AB48" s="167"/>
      <c r="AC48" s="167"/>
      <c r="AD48" s="167"/>
      <c r="AE48" s="167"/>
      <c r="AF48" s="167"/>
      <c r="AG48" s="167"/>
      <c r="AH48" s="167"/>
      <c r="AI48" s="80"/>
      <c r="AJ48" s="32"/>
      <c r="AK48" s="32"/>
    </row>
    <row r="49" spans="1:37" s="55" customFormat="1" ht="26.25" customHeight="1" x14ac:dyDescent="0.15">
      <c r="A49" s="154" t="s">
        <v>2</v>
      </c>
      <c r="B49" s="155"/>
      <c r="C49" s="155"/>
      <c r="D49" s="155"/>
      <c r="E49" s="155"/>
      <c r="F49" s="155"/>
      <c r="G49" s="155"/>
      <c r="H49" s="178" t="s">
        <v>5</v>
      </c>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9"/>
    </row>
    <row r="50" spans="1:37" ht="73.5" customHeight="1" x14ac:dyDescent="0.15">
      <c r="A50" s="388"/>
      <c r="B50" s="159" t="s">
        <v>4</v>
      </c>
      <c r="C50" s="160"/>
      <c r="D50" s="160"/>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2"/>
      <c r="AI50" s="81"/>
    </row>
    <row r="51" spans="1:37" ht="73.5" customHeight="1" x14ac:dyDescent="0.15">
      <c r="A51" s="388"/>
      <c r="B51" s="172" t="s">
        <v>3</v>
      </c>
      <c r="C51" s="173"/>
      <c r="D51" s="17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4"/>
      <c r="AI51" s="81"/>
    </row>
    <row r="52" spans="1:37" s="55" customFormat="1" ht="26.25" customHeight="1" x14ac:dyDescent="0.15">
      <c r="A52" s="156" t="s">
        <v>760</v>
      </c>
      <c r="B52" s="157"/>
      <c r="C52" s="157"/>
      <c r="D52" s="157"/>
      <c r="E52" s="157"/>
      <c r="F52" s="157"/>
      <c r="G52" s="157"/>
      <c r="H52" s="232" t="s">
        <v>735</v>
      </c>
      <c r="I52" s="232"/>
      <c r="J52" s="232"/>
      <c r="K52" s="232"/>
      <c r="L52" s="232"/>
      <c r="M52" s="232"/>
      <c r="N52" s="232"/>
      <c r="O52" s="232"/>
      <c r="P52" s="232"/>
      <c r="Q52" s="232"/>
      <c r="R52" s="232"/>
      <c r="S52" s="232"/>
      <c r="T52" s="232"/>
      <c r="U52" s="232"/>
      <c r="V52" s="232"/>
      <c r="W52" s="232"/>
      <c r="X52" s="232"/>
      <c r="Y52" s="232"/>
      <c r="Z52" s="232"/>
      <c r="AA52" s="189" t="s">
        <v>508</v>
      </c>
      <c r="AB52" s="189"/>
      <c r="AC52" s="189"/>
      <c r="AD52" s="189"/>
      <c r="AE52" s="189"/>
      <c r="AF52" s="189"/>
      <c r="AG52" s="189"/>
      <c r="AH52" s="189"/>
      <c r="AI52" s="190"/>
    </row>
    <row r="53" spans="1:37" s="34" customFormat="1" ht="12" customHeight="1" x14ac:dyDescent="0.15">
      <c r="A53" s="158"/>
      <c r="B53" s="362" t="s">
        <v>506</v>
      </c>
      <c r="C53" s="397" t="s">
        <v>507</v>
      </c>
      <c r="D53" s="174" t="s">
        <v>460</v>
      </c>
      <c r="E53" s="174" t="s">
        <v>6</v>
      </c>
      <c r="F53" s="401" t="s">
        <v>48</v>
      </c>
      <c r="G53" s="402"/>
      <c r="H53" s="402"/>
      <c r="I53" s="402"/>
      <c r="J53" s="402"/>
      <c r="K53" s="395" t="s">
        <v>467</v>
      </c>
      <c r="L53" s="396"/>
      <c r="M53" s="396"/>
      <c r="N53" s="396"/>
      <c r="O53" s="396"/>
      <c r="P53" s="396"/>
      <c r="Q53" s="396"/>
      <c r="R53" s="396"/>
      <c r="S53" s="396"/>
      <c r="T53" s="396"/>
      <c r="U53" s="316" t="s">
        <v>465</v>
      </c>
      <c r="V53" s="317"/>
      <c r="W53" s="317"/>
      <c r="X53" s="317"/>
      <c r="Y53" s="408" t="s">
        <v>466</v>
      </c>
      <c r="Z53" s="409"/>
      <c r="AA53" s="409"/>
      <c r="AB53" s="410"/>
      <c r="AC53" s="389" t="s">
        <v>459</v>
      </c>
      <c r="AD53" s="390"/>
      <c r="AE53" s="353" t="s">
        <v>497</v>
      </c>
      <c r="AF53" s="354"/>
      <c r="AG53" s="355"/>
      <c r="AH53" s="302" t="s">
        <v>518</v>
      </c>
      <c r="AI53" s="303"/>
      <c r="AJ53" s="29"/>
      <c r="AK53" s="33"/>
    </row>
    <row r="54" spans="1:37" s="34" customFormat="1" ht="12" customHeight="1" x14ac:dyDescent="0.15">
      <c r="A54" s="158"/>
      <c r="B54" s="363"/>
      <c r="C54" s="398"/>
      <c r="D54" s="175"/>
      <c r="E54" s="175"/>
      <c r="F54" s="403"/>
      <c r="G54" s="404"/>
      <c r="H54" s="404"/>
      <c r="I54" s="404"/>
      <c r="J54" s="404"/>
      <c r="K54" s="143" t="s">
        <v>517</v>
      </c>
      <c r="L54" s="251"/>
      <c r="M54" s="251"/>
      <c r="N54" s="251"/>
      <c r="O54" s="251"/>
      <c r="P54" s="256" t="s">
        <v>41</v>
      </c>
      <c r="Q54" s="257"/>
      <c r="R54" s="310" t="s">
        <v>736</v>
      </c>
      <c r="S54" s="311"/>
      <c r="T54" s="321"/>
      <c r="U54" s="310" t="str">
        <f>R54</f>
        <v>29年度</v>
      </c>
      <c r="V54" s="311"/>
      <c r="W54" s="311"/>
      <c r="X54" s="311"/>
      <c r="Y54" s="310" t="str">
        <f>R54</f>
        <v>29年度</v>
      </c>
      <c r="Z54" s="311"/>
      <c r="AA54" s="311"/>
      <c r="AB54" s="312"/>
      <c r="AC54" s="391"/>
      <c r="AD54" s="392"/>
      <c r="AE54" s="356"/>
      <c r="AF54" s="357"/>
      <c r="AG54" s="358"/>
      <c r="AH54" s="304"/>
      <c r="AI54" s="305"/>
      <c r="AJ54" s="29"/>
      <c r="AK54" s="33"/>
    </row>
    <row r="55" spans="1:37" s="34" customFormat="1" ht="12" customHeight="1" x14ac:dyDescent="0.15">
      <c r="A55" s="158"/>
      <c r="B55" s="363"/>
      <c r="C55" s="398"/>
      <c r="D55" s="175"/>
      <c r="E55" s="175"/>
      <c r="F55" s="403"/>
      <c r="G55" s="404"/>
      <c r="H55" s="404"/>
      <c r="I55" s="404"/>
      <c r="J55" s="404"/>
      <c r="K55" s="252"/>
      <c r="L55" s="253"/>
      <c r="M55" s="253"/>
      <c r="N55" s="253"/>
      <c r="O55" s="253"/>
      <c r="P55" s="258"/>
      <c r="Q55" s="258"/>
      <c r="R55" s="313" t="s">
        <v>737</v>
      </c>
      <c r="S55" s="314"/>
      <c r="T55" s="407"/>
      <c r="U55" s="313" t="str">
        <f>R55</f>
        <v>30年度</v>
      </c>
      <c r="V55" s="314"/>
      <c r="W55" s="314"/>
      <c r="X55" s="314"/>
      <c r="Y55" s="313" t="str">
        <f>R55</f>
        <v>30年度</v>
      </c>
      <c r="Z55" s="314"/>
      <c r="AA55" s="314"/>
      <c r="AB55" s="315"/>
      <c r="AC55" s="391"/>
      <c r="AD55" s="392"/>
      <c r="AE55" s="356"/>
      <c r="AF55" s="357"/>
      <c r="AG55" s="358"/>
      <c r="AH55" s="304"/>
      <c r="AI55" s="305"/>
      <c r="AJ55" s="29"/>
      <c r="AK55" s="33"/>
    </row>
    <row r="56" spans="1:37" s="34" customFormat="1" ht="12" customHeight="1" x14ac:dyDescent="0.15">
      <c r="A56" s="158"/>
      <c r="B56" s="363"/>
      <c r="C56" s="398"/>
      <c r="D56" s="175"/>
      <c r="E56" s="175"/>
      <c r="F56" s="403"/>
      <c r="G56" s="404"/>
      <c r="H56" s="404"/>
      <c r="I56" s="404"/>
      <c r="J56" s="404"/>
      <c r="K56" s="252"/>
      <c r="L56" s="253"/>
      <c r="M56" s="253"/>
      <c r="N56" s="253"/>
      <c r="O56" s="253"/>
      <c r="P56" s="258"/>
      <c r="Q56" s="258"/>
      <c r="R56" s="246" t="s">
        <v>754</v>
      </c>
      <c r="S56" s="247"/>
      <c r="T56" s="248"/>
      <c r="U56" s="313" t="str">
        <f>R56</f>
        <v>元年度</v>
      </c>
      <c r="V56" s="314"/>
      <c r="W56" s="314"/>
      <c r="X56" s="314"/>
      <c r="Y56" s="313" t="str">
        <f>R56</f>
        <v>元年度</v>
      </c>
      <c r="Z56" s="314"/>
      <c r="AA56" s="314"/>
      <c r="AB56" s="315"/>
      <c r="AC56" s="391"/>
      <c r="AD56" s="392"/>
      <c r="AE56" s="356"/>
      <c r="AF56" s="357"/>
      <c r="AG56" s="358"/>
      <c r="AH56" s="304"/>
      <c r="AI56" s="305"/>
      <c r="AJ56" s="29"/>
      <c r="AK56" s="33"/>
    </row>
    <row r="57" spans="1:37" s="34" customFormat="1" ht="12" customHeight="1" x14ac:dyDescent="0.15">
      <c r="A57" s="158"/>
      <c r="B57" s="364"/>
      <c r="C57" s="399"/>
      <c r="D57" s="176"/>
      <c r="E57" s="176"/>
      <c r="F57" s="405"/>
      <c r="G57" s="406"/>
      <c r="H57" s="406"/>
      <c r="I57" s="406"/>
      <c r="J57" s="406"/>
      <c r="K57" s="254"/>
      <c r="L57" s="255"/>
      <c r="M57" s="255"/>
      <c r="N57" s="255"/>
      <c r="O57" s="255"/>
      <c r="P57" s="259"/>
      <c r="Q57" s="259"/>
      <c r="R57" s="318" t="s">
        <v>894</v>
      </c>
      <c r="S57" s="319"/>
      <c r="T57" s="320"/>
      <c r="U57" s="318" t="s">
        <v>893</v>
      </c>
      <c r="V57" s="319"/>
      <c r="W57" s="319"/>
      <c r="X57" s="319"/>
      <c r="Y57" s="318" t="str">
        <f>U57</f>
        <v>2年度(予算)</v>
      </c>
      <c r="Z57" s="319"/>
      <c r="AA57" s="319"/>
      <c r="AB57" s="400"/>
      <c r="AC57" s="393"/>
      <c r="AD57" s="394"/>
      <c r="AE57" s="359"/>
      <c r="AF57" s="360"/>
      <c r="AG57" s="361"/>
      <c r="AH57" s="306"/>
      <c r="AI57" s="307"/>
      <c r="AJ57" s="29"/>
      <c r="AK57" s="33"/>
    </row>
    <row r="58" spans="1:37" ht="13.5" customHeight="1" x14ac:dyDescent="0.15">
      <c r="A58" s="152"/>
      <c r="B58" s="242">
        <v>1</v>
      </c>
      <c r="C58" s="105"/>
      <c r="D58" s="177" t="s">
        <v>891</v>
      </c>
      <c r="E58" s="177" t="s">
        <v>892</v>
      </c>
      <c r="F58" s="224" t="str">
        <f>VLOOKUP($AE$7,' コード表'!$A$2:$BA$32,4,FALSE)</f>
        <v>旧塩病施設管理事業</v>
      </c>
      <c r="G58" s="225"/>
      <c r="H58" s="225"/>
      <c r="I58" s="225"/>
      <c r="J58" s="225"/>
      <c r="K58" s="293" t="str">
        <f>IF(D58="内部","－","")</f>
        <v>－</v>
      </c>
      <c r="L58" s="294"/>
      <c r="M58" s="294"/>
      <c r="N58" s="294"/>
      <c r="O58" s="294"/>
      <c r="P58" s="297" t="str">
        <f>IF(D58="内部","－","")</f>
        <v>－</v>
      </c>
      <c r="Q58" s="297"/>
      <c r="R58" s="250" t="str">
        <f>IF(D58="内部","－","")</f>
        <v>－</v>
      </c>
      <c r="S58" s="250"/>
      <c r="T58" s="250"/>
      <c r="U58" s="250">
        <v>1855</v>
      </c>
      <c r="V58" s="250"/>
      <c r="W58" s="250"/>
      <c r="X58" s="250"/>
      <c r="Y58" s="250">
        <v>1600</v>
      </c>
      <c r="Z58" s="250"/>
      <c r="AA58" s="250"/>
      <c r="AB58" s="299"/>
      <c r="AC58" s="351"/>
      <c r="AD58" s="352"/>
      <c r="AE58" s="236"/>
      <c r="AF58" s="237"/>
      <c r="AG58" s="238"/>
      <c r="AH58" s="308"/>
      <c r="AI58" s="309"/>
      <c r="AJ58" s="32"/>
      <c r="AK58" s="32"/>
    </row>
    <row r="59" spans="1:37" ht="13.5" customHeight="1" x14ac:dyDescent="0.15">
      <c r="A59" s="152"/>
      <c r="B59" s="243"/>
      <c r="C59" s="106"/>
      <c r="D59" s="107"/>
      <c r="E59" s="107"/>
      <c r="F59" s="193"/>
      <c r="G59" s="194"/>
      <c r="H59" s="194"/>
      <c r="I59" s="194"/>
      <c r="J59" s="194"/>
      <c r="K59" s="191"/>
      <c r="L59" s="192"/>
      <c r="M59" s="192"/>
      <c r="N59" s="192"/>
      <c r="O59" s="192"/>
      <c r="P59" s="231"/>
      <c r="Q59" s="231"/>
      <c r="R59" s="180" t="str">
        <f>IF(D58="内部","－","")</f>
        <v>－</v>
      </c>
      <c r="S59" s="180"/>
      <c r="T59" s="180"/>
      <c r="U59" s="180">
        <v>1143</v>
      </c>
      <c r="V59" s="180"/>
      <c r="W59" s="180"/>
      <c r="X59" s="180"/>
      <c r="Y59" s="180">
        <v>1600</v>
      </c>
      <c r="Z59" s="180"/>
      <c r="AA59" s="180"/>
      <c r="AB59" s="181"/>
      <c r="AC59" s="277"/>
      <c r="AD59" s="278"/>
      <c r="AE59" s="239"/>
      <c r="AF59" s="240"/>
      <c r="AG59" s="241"/>
      <c r="AH59" s="300"/>
      <c r="AI59" s="301"/>
    </row>
    <row r="60" spans="1:37" ht="13.5" customHeight="1" x14ac:dyDescent="0.15">
      <c r="A60" s="152"/>
      <c r="B60" s="243"/>
      <c r="C60" s="106"/>
      <c r="D60" s="107"/>
      <c r="E60" s="107"/>
      <c r="F60" s="193"/>
      <c r="G60" s="194"/>
      <c r="H60" s="194"/>
      <c r="I60" s="194"/>
      <c r="J60" s="194"/>
      <c r="K60" s="191"/>
      <c r="L60" s="192"/>
      <c r="M60" s="192"/>
      <c r="N60" s="192"/>
      <c r="O60" s="192"/>
      <c r="P60" s="231"/>
      <c r="Q60" s="231"/>
      <c r="R60" s="180" t="str">
        <f>IF(D58="内部","－","")</f>
        <v>－</v>
      </c>
      <c r="S60" s="180"/>
      <c r="T60" s="180"/>
      <c r="U60" s="180">
        <v>564</v>
      </c>
      <c r="V60" s="180"/>
      <c r="W60" s="180"/>
      <c r="X60" s="180"/>
      <c r="Y60" s="180">
        <v>1600</v>
      </c>
      <c r="Z60" s="180"/>
      <c r="AA60" s="180"/>
      <c r="AB60" s="181"/>
      <c r="AC60" s="277"/>
      <c r="AD60" s="278"/>
      <c r="AE60" s="239"/>
      <c r="AF60" s="240"/>
      <c r="AG60" s="241"/>
      <c r="AH60" s="300"/>
      <c r="AI60" s="301"/>
    </row>
    <row r="61" spans="1:37" ht="13.5" customHeight="1" x14ac:dyDescent="0.15">
      <c r="A61" s="152"/>
      <c r="B61" s="243"/>
      <c r="C61" s="106"/>
      <c r="D61" s="107"/>
      <c r="E61" s="244"/>
      <c r="F61" s="193"/>
      <c r="G61" s="194"/>
      <c r="H61" s="194"/>
      <c r="I61" s="194"/>
      <c r="J61" s="194"/>
      <c r="K61" s="295"/>
      <c r="L61" s="296"/>
      <c r="M61" s="296"/>
      <c r="N61" s="296"/>
      <c r="O61" s="296"/>
      <c r="P61" s="298"/>
      <c r="Q61" s="298"/>
      <c r="R61" s="249" t="str">
        <f>IF(D58="内部","－","")</f>
        <v>－</v>
      </c>
      <c r="S61" s="249"/>
      <c r="T61" s="249"/>
      <c r="U61" s="249">
        <v>586</v>
      </c>
      <c r="V61" s="249"/>
      <c r="W61" s="249"/>
      <c r="X61" s="249"/>
      <c r="Y61" s="180">
        <v>1600</v>
      </c>
      <c r="Z61" s="180"/>
      <c r="AA61" s="180"/>
      <c r="AB61" s="181"/>
      <c r="AC61" s="277"/>
      <c r="AD61" s="278"/>
      <c r="AE61" s="239"/>
      <c r="AF61" s="240"/>
      <c r="AG61" s="241"/>
      <c r="AH61" s="300"/>
      <c r="AI61" s="301"/>
    </row>
    <row r="62" spans="1:37" ht="13.5" customHeight="1" x14ac:dyDescent="0.15">
      <c r="A62" s="152"/>
      <c r="B62" s="245">
        <v>2</v>
      </c>
      <c r="C62" s="105"/>
      <c r="D62" s="107" t="s">
        <v>891</v>
      </c>
      <c r="E62" s="107" t="s">
        <v>892</v>
      </c>
      <c r="F62" s="193" t="str">
        <f>VLOOKUP($AE$7,' コード表'!$A$2:$BA$32,5,FALSE)</f>
        <v>公共施設総合管理推進事務</v>
      </c>
      <c r="G62" s="194"/>
      <c r="H62" s="194"/>
      <c r="I62" s="194"/>
      <c r="J62" s="194"/>
      <c r="K62" s="191" t="str">
        <f t="shared" ref="K62" si="0">IF(D62="内部","－","")</f>
        <v>－</v>
      </c>
      <c r="L62" s="192"/>
      <c r="M62" s="192"/>
      <c r="N62" s="192"/>
      <c r="O62" s="192"/>
      <c r="P62" s="231" t="str">
        <f t="shared" ref="P62" si="1">IF(D62="内部","－","")</f>
        <v>－</v>
      </c>
      <c r="Q62" s="231"/>
      <c r="R62" s="180" t="str">
        <f t="shared" ref="R62" si="2">IF(D62="内部","－","")</f>
        <v>－</v>
      </c>
      <c r="S62" s="180"/>
      <c r="T62" s="180"/>
      <c r="U62" s="180">
        <v>0</v>
      </c>
      <c r="V62" s="180"/>
      <c r="W62" s="180"/>
      <c r="X62" s="180"/>
      <c r="Y62" s="180">
        <v>7200</v>
      </c>
      <c r="Z62" s="180"/>
      <c r="AA62" s="180"/>
      <c r="AB62" s="181"/>
      <c r="AC62" s="277" t="s">
        <v>900</v>
      </c>
      <c r="AD62" s="278"/>
      <c r="AE62" s="236" t="s">
        <v>899</v>
      </c>
      <c r="AF62" s="237"/>
      <c r="AG62" s="238"/>
      <c r="AH62" s="300"/>
      <c r="AI62" s="301"/>
    </row>
    <row r="63" spans="1:37" ht="13.5" customHeight="1" x14ac:dyDescent="0.15">
      <c r="A63" s="152"/>
      <c r="B63" s="243"/>
      <c r="C63" s="106"/>
      <c r="D63" s="107"/>
      <c r="E63" s="107"/>
      <c r="F63" s="193"/>
      <c r="G63" s="194"/>
      <c r="H63" s="194"/>
      <c r="I63" s="194"/>
      <c r="J63" s="194"/>
      <c r="K63" s="191"/>
      <c r="L63" s="192"/>
      <c r="M63" s="192"/>
      <c r="N63" s="192"/>
      <c r="O63" s="192"/>
      <c r="P63" s="231"/>
      <c r="Q63" s="231"/>
      <c r="R63" s="180" t="str">
        <f t="shared" ref="R63" si="3">IF(D62="内部","－","")</f>
        <v>－</v>
      </c>
      <c r="S63" s="180"/>
      <c r="T63" s="180"/>
      <c r="U63" s="180">
        <v>0</v>
      </c>
      <c r="V63" s="180"/>
      <c r="W63" s="180"/>
      <c r="X63" s="180"/>
      <c r="Y63" s="180">
        <v>7200</v>
      </c>
      <c r="Z63" s="180"/>
      <c r="AA63" s="180"/>
      <c r="AB63" s="181"/>
      <c r="AC63" s="277"/>
      <c r="AD63" s="278"/>
      <c r="AE63" s="239"/>
      <c r="AF63" s="240"/>
      <c r="AG63" s="241"/>
      <c r="AH63" s="300"/>
      <c r="AI63" s="301"/>
    </row>
    <row r="64" spans="1:37" ht="13.5" customHeight="1" x14ac:dyDescent="0.15">
      <c r="A64" s="152"/>
      <c r="B64" s="243"/>
      <c r="C64" s="106"/>
      <c r="D64" s="107"/>
      <c r="E64" s="107"/>
      <c r="F64" s="193"/>
      <c r="G64" s="194"/>
      <c r="H64" s="194"/>
      <c r="I64" s="194"/>
      <c r="J64" s="194"/>
      <c r="K64" s="191"/>
      <c r="L64" s="192"/>
      <c r="M64" s="192"/>
      <c r="N64" s="192"/>
      <c r="O64" s="192"/>
      <c r="P64" s="231"/>
      <c r="Q64" s="231"/>
      <c r="R64" s="180" t="str">
        <f t="shared" ref="R64" si="4">IF(D62="内部","－","")</f>
        <v>－</v>
      </c>
      <c r="S64" s="180"/>
      <c r="T64" s="180"/>
      <c r="U64" s="180">
        <v>205</v>
      </c>
      <c r="V64" s="180"/>
      <c r="W64" s="180"/>
      <c r="X64" s="180"/>
      <c r="Y64" s="180">
        <v>8000</v>
      </c>
      <c r="Z64" s="180"/>
      <c r="AA64" s="180"/>
      <c r="AB64" s="181"/>
      <c r="AC64" s="277"/>
      <c r="AD64" s="278"/>
      <c r="AE64" s="239"/>
      <c r="AF64" s="240"/>
      <c r="AG64" s="241"/>
      <c r="AH64" s="300"/>
      <c r="AI64" s="301"/>
    </row>
    <row r="65" spans="1:35" ht="13.5" customHeight="1" x14ac:dyDescent="0.15">
      <c r="A65" s="152"/>
      <c r="B65" s="243"/>
      <c r="C65" s="106"/>
      <c r="D65" s="107"/>
      <c r="E65" s="107"/>
      <c r="F65" s="193"/>
      <c r="G65" s="194"/>
      <c r="H65" s="194"/>
      <c r="I65" s="194"/>
      <c r="J65" s="194"/>
      <c r="K65" s="191"/>
      <c r="L65" s="192"/>
      <c r="M65" s="192"/>
      <c r="N65" s="192"/>
      <c r="O65" s="192"/>
      <c r="P65" s="231"/>
      <c r="Q65" s="231"/>
      <c r="R65" s="180" t="str">
        <f t="shared" ref="R65" si="5">IF(D62="内部","－","")</f>
        <v>－</v>
      </c>
      <c r="S65" s="180"/>
      <c r="T65" s="180"/>
      <c r="U65" s="180">
        <v>256</v>
      </c>
      <c r="V65" s="180"/>
      <c r="W65" s="180"/>
      <c r="X65" s="180"/>
      <c r="Y65" s="180">
        <v>8000</v>
      </c>
      <c r="Z65" s="180"/>
      <c r="AA65" s="180"/>
      <c r="AB65" s="181"/>
      <c r="AC65" s="277"/>
      <c r="AD65" s="278"/>
      <c r="AE65" s="239"/>
      <c r="AF65" s="240"/>
      <c r="AG65" s="241"/>
      <c r="AH65" s="300"/>
      <c r="AI65" s="301"/>
    </row>
    <row r="66" spans="1:35" ht="13.5" customHeight="1" x14ac:dyDescent="0.15">
      <c r="A66" s="152"/>
      <c r="B66" s="245">
        <v>3</v>
      </c>
      <c r="C66" s="105"/>
      <c r="D66" s="107" t="s">
        <v>891</v>
      </c>
      <c r="E66" s="107" t="s">
        <v>892</v>
      </c>
      <c r="F66" s="193" t="str">
        <f>VLOOKUP($AE$7,' コード表'!$A$2:$BA$32,6,FALSE)</f>
        <v>公用車両管理事務</v>
      </c>
      <c r="G66" s="194"/>
      <c r="H66" s="194"/>
      <c r="I66" s="194"/>
      <c r="J66" s="194"/>
      <c r="K66" s="191" t="str">
        <f t="shared" ref="K66" si="6">IF(D66="内部","－","")</f>
        <v>－</v>
      </c>
      <c r="L66" s="192"/>
      <c r="M66" s="192"/>
      <c r="N66" s="192"/>
      <c r="O66" s="192"/>
      <c r="P66" s="231" t="str">
        <f t="shared" ref="P66" si="7">IF(D66="内部","－","")</f>
        <v>－</v>
      </c>
      <c r="Q66" s="231"/>
      <c r="R66" s="180" t="str">
        <f t="shared" ref="R66" si="8">IF(D66="内部","－","")</f>
        <v>－</v>
      </c>
      <c r="S66" s="180"/>
      <c r="T66" s="180"/>
      <c r="U66" s="180">
        <v>29121</v>
      </c>
      <c r="V66" s="180"/>
      <c r="W66" s="180"/>
      <c r="X66" s="180"/>
      <c r="Y66" s="180">
        <v>20800</v>
      </c>
      <c r="Z66" s="180"/>
      <c r="AA66" s="180"/>
      <c r="AB66" s="181"/>
      <c r="AC66" s="277"/>
      <c r="AD66" s="278"/>
      <c r="AE66" s="236"/>
      <c r="AF66" s="237"/>
      <c r="AG66" s="238"/>
      <c r="AH66" s="300"/>
      <c r="AI66" s="301"/>
    </row>
    <row r="67" spans="1:35" ht="13.5" customHeight="1" x14ac:dyDescent="0.15">
      <c r="A67" s="152"/>
      <c r="B67" s="243"/>
      <c r="C67" s="106"/>
      <c r="D67" s="107"/>
      <c r="E67" s="107"/>
      <c r="F67" s="193"/>
      <c r="G67" s="194"/>
      <c r="H67" s="194"/>
      <c r="I67" s="194"/>
      <c r="J67" s="194"/>
      <c r="K67" s="191"/>
      <c r="L67" s="192"/>
      <c r="M67" s="192"/>
      <c r="N67" s="192"/>
      <c r="O67" s="192"/>
      <c r="P67" s="231"/>
      <c r="Q67" s="231"/>
      <c r="R67" s="180" t="str">
        <f t="shared" ref="R67" si="9">IF(D66="内部","－","")</f>
        <v>－</v>
      </c>
      <c r="S67" s="180"/>
      <c r="T67" s="180"/>
      <c r="U67" s="180">
        <v>28453</v>
      </c>
      <c r="V67" s="180"/>
      <c r="W67" s="180"/>
      <c r="X67" s="180"/>
      <c r="Y67" s="180">
        <v>20800</v>
      </c>
      <c r="Z67" s="180"/>
      <c r="AA67" s="180"/>
      <c r="AB67" s="181"/>
      <c r="AC67" s="277"/>
      <c r="AD67" s="278"/>
      <c r="AE67" s="239"/>
      <c r="AF67" s="240"/>
      <c r="AG67" s="241"/>
      <c r="AH67" s="300"/>
      <c r="AI67" s="301"/>
    </row>
    <row r="68" spans="1:35" ht="13.5" customHeight="1" x14ac:dyDescent="0.15">
      <c r="A68" s="152"/>
      <c r="B68" s="243"/>
      <c r="C68" s="106"/>
      <c r="D68" s="107"/>
      <c r="E68" s="107"/>
      <c r="F68" s="193"/>
      <c r="G68" s="194"/>
      <c r="H68" s="194"/>
      <c r="I68" s="194"/>
      <c r="J68" s="194"/>
      <c r="K68" s="191"/>
      <c r="L68" s="192"/>
      <c r="M68" s="192"/>
      <c r="N68" s="192"/>
      <c r="O68" s="192"/>
      <c r="P68" s="231"/>
      <c r="Q68" s="231"/>
      <c r="R68" s="180" t="str">
        <f t="shared" ref="R68" si="10">IF(D66="内部","－","")</f>
        <v>－</v>
      </c>
      <c r="S68" s="180"/>
      <c r="T68" s="180"/>
      <c r="U68" s="180">
        <v>28663</v>
      </c>
      <c r="V68" s="180"/>
      <c r="W68" s="180"/>
      <c r="X68" s="180"/>
      <c r="Y68" s="180">
        <v>15200</v>
      </c>
      <c r="Z68" s="180"/>
      <c r="AA68" s="180"/>
      <c r="AB68" s="181"/>
      <c r="AC68" s="277"/>
      <c r="AD68" s="278"/>
      <c r="AE68" s="239"/>
      <c r="AF68" s="240"/>
      <c r="AG68" s="241"/>
      <c r="AH68" s="300"/>
      <c r="AI68" s="301"/>
    </row>
    <row r="69" spans="1:35" ht="13.5" customHeight="1" x14ac:dyDescent="0.15">
      <c r="A69" s="152"/>
      <c r="B69" s="243"/>
      <c r="C69" s="106"/>
      <c r="D69" s="107"/>
      <c r="E69" s="107"/>
      <c r="F69" s="193"/>
      <c r="G69" s="194"/>
      <c r="H69" s="194"/>
      <c r="I69" s="194"/>
      <c r="J69" s="194"/>
      <c r="K69" s="191"/>
      <c r="L69" s="192"/>
      <c r="M69" s="192"/>
      <c r="N69" s="192"/>
      <c r="O69" s="192"/>
      <c r="P69" s="231"/>
      <c r="Q69" s="231"/>
      <c r="R69" s="180" t="str">
        <f t="shared" ref="R69" si="11">IF(D66="内部","－","")</f>
        <v>－</v>
      </c>
      <c r="S69" s="180"/>
      <c r="T69" s="180"/>
      <c r="U69" s="180">
        <v>32705</v>
      </c>
      <c r="V69" s="180"/>
      <c r="W69" s="180"/>
      <c r="X69" s="180"/>
      <c r="Y69" s="180">
        <v>20800</v>
      </c>
      <c r="Z69" s="180"/>
      <c r="AA69" s="180"/>
      <c r="AB69" s="181"/>
      <c r="AC69" s="277"/>
      <c r="AD69" s="278"/>
      <c r="AE69" s="239"/>
      <c r="AF69" s="240"/>
      <c r="AG69" s="241"/>
      <c r="AH69" s="300"/>
      <c r="AI69" s="301"/>
    </row>
    <row r="70" spans="1:35" ht="13.5" customHeight="1" x14ac:dyDescent="0.15">
      <c r="A70" s="152"/>
      <c r="B70" s="245">
        <v>4</v>
      </c>
      <c r="C70" s="105"/>
      <c r="D70" s="107" t="s">
        <v>891</v>
      </c>
      <c r="E70" s="107" t="s">
        <v>892</v>
      </c>
      <c r="F70" s="193" t="str">
        <f>VLOOKUP($AE$7,' コード表'!$A$2:$BA$32,7,FALSE)</f>
        <v>市有財産管理事務</v>
      </c>
      <c r="G70" s="194"/>
      <c r="H70" s="194"/>
      <c r="I70" s="194"/>
      <c r="J70" s="194"/>
      <c r="K70" s="191" t="str">
        <f t="shared" ref="K70" si="12">IF(D70="内部","－","")</f>
        <v>－</v>
      </c>
      <c r="L70" s="192"/>
      <c r="M70" s="192"/>
      <c r="N70" s="192"/>
      <c r="O70" s="192"/>
      <c r="P70" s="231" t="str">
        <f t="shared" ref="P70" si="13">IF(D70="内部","－","")</f>
        <v>－</v>
      </c>
      <c r="Q70" s="231"/>
      <c r="R70" s="180" t="str">
        <f t="shared" ref="R70" si="14">IF(D70="内部","－","")</f>
        <v>－</v>
      </c>
      <c r="S70" s="180"/>
      <c r="T70" s="180"/>
      <c r="U70" s="180">
        <v>1251</v>
      </c>
      <c r="V70" s="180"/>
      <c r="W70" s="180"/>
      <c r="X70" s="180"/>
      <c r="Y70" s="180">
        <v>13600</v>
      </c>
      <c r="Z70" s="180"/>
      <c r="AA70" s="180"/>
      <c r="AB70" s="181"/>
      <c r="AC70" s="277"/>
      <c r="AD70" s="278"/>
      <c r="AE70" s="236"/>
      <c r="AF70" s="237"/>
      <c r="AG70" s="238"/>
      <c r="AH70" s="300"/>
      <c r="AI70" s="301"/>
    </row>
    <row r="71" spans="1:35" ht="13.5" customHeight="1" x14ac:dyDescent="0.15">
      <c r="A71" s="152"/>
      <c r="B71" s="243"/>
      <c r="C71" s="106"/>
      <c r="D71" s="107"/>
      <c r="E71" s="107"/>
      <c r="F71" s="193"/>
      <c r="G71" s="194"/>
      <c r="H71" s="194"/>
      <c r="I71" s="194"/>
      <c r="J71" s="194"/>
      <c r="K71" s="191"/>
      <c r="L71" s="192"/>
      <c r="M71" s="192"/>
      <c r="N71" s="192"/>
      <c r="O71" s="192"/>
      <c r="P71" s="231"/>
      <c r="Q71" s="231"/>
      <c r="R71" s="180" t="str">
        <f t="shared" ref="R71" si="15">IF(D70="内部","－","")</f>
        <v>－</v>
      </c>
      <c r="S71" s="180"/>
      <c r="T71" s="180"/>
      <c r="U71" s="180">
        <v>1865</v>
      </c>
      <c r="V71" s="180"/>
      <c r="W71" s="180"/>
      <c r="X71" s="180"/>
      <c r="Y71" s="180">
        <v>13600</v>
      </c>
      <c r="Z71" s="180"/>
      <c r="AA71" s="180"/>
      <c r="AB71" s="181"/>
      <c r="AC71" s="277"/>
      <c r="AD71" s="278"/>
      <c r="AE71" s="239"/>
      <c r="AF71" s="240"/>
      <c r="AG71" s="241"/>
      <c r="AH71" s="300"/>
      <c r="AI71" s="301"/>
    </row>
    <row r="72" spans="1:35" ht="13.5" customHeight="1" x14ac:dyDescent="0.15">
      <c r="A72" s="152"/>
      <c r="B72" s="243"/>
      <c r="C72" s="106"/>
      <c r="D72" s="107"/>
      <c r="E72" s="107"/>
      <c r="F72" s="193"/>
      <c r="G72" s="194"/>
      <c r="H72" s="194"/>
      <c r="I72" s="194"/>
      <c r="J72" s="194"/>
      <c r="K72" s="191"/>
      <c r="L72" s="192"/>
      <c r="M72" s="192"/>
      <c r="N72" s="192"/>
      <c r="O72" s="192"/>
      <c r="P72" s="231"/>
      <c r="Q72" s="231"/>
      <c r="R72" s="180" t="str">
        <f t="shared" ref="R72" si="16">IF(D70="内部","－","")</f>
        <v>－</v>
      </c>
      <c r="S72" s="180"/>
      <c r="T72" s="180"/>
      <c r="U72" s="180">
        <v>2211</v>
      </c>
      <c r="V72" s="180"/>
      <c r="W72" s="180"/>
      <c r="X72" s="180"/>
      <c r="Y72" s="180">
        <v>12800</v>
      </c>
      <c r="Z72" s="180"/>
      <c r="AA72" s="180"/>
      <c r="AB72" s="181"/>
      <c r="AC72" s="277"/>
      <c r="AD72" s="278"/>
      <c r="AE72" s="239"/>
      <c r="AF72" s="240"/>
      <c r="AG72" s="241"/>
      <c r="AH72" s="300"/>
      <c r="AI72" s="301"/>
    </row>
    <row r="73" spans="1:35" ht="13.5" customHeight="1" x14ac:dyDescent="0.15">
      <c r="A73" s="152"/>
      <c r="B73" s="243"/>
      <c r="C73" s="106"/>
      <c r="D73" s="107"/>
      <c r="E73" s="107"/>
      <c r="F73" s="193"/>
      <c r="G73" s="194"/>
      <c r="H73" s="194"/>
      <c r="I73" s="194"/>
      <c r="J73" s="194"/>
      <c r="K73" s="191"/>
      <c r="L73" s="192"/>
      <c r="M73" s="192"/>
      <c r="N73" s="192"/>
      <c r="O73" s="192"/>
      <c r="P73" s="231"/>
      <c r="Q73" s="231"/>
      <c r="R73" s="180" t="str">
        <f t="shared" ref="R73" si="17">IF(D70="内部","－","")</f>
        <v>－</v>
      </c>
      <c r="S73" s="180"/>
      <c r="T73" s="180"/>
      <c r="U73" s="180">
        <v>2497</v>
      </c>
      <c r="V73" s="180"/>
      <c r="W73" s="180"/>
      <c r="X73" s="180"/>
      <c r="Y73" s="180">
        <v>13600</v>
      </c>
      <c r="Z73" s="180"/>
      <c r="AA73" s="180"/>
      <c r="AB73" s="181"/>
      <c r="AC73" s="277"/>
      <c r="AD73" s="278"/>
      <c r="AE73" s="239"/>
      <c r="AF73" s="240"/>
      <c r="AG73" s="241"/>
      <c r="AH73" s="300"/>
      <c r="AI73" s="301"/>
    </row>
    <row r="74" spans="1:35" ht="13.5" customHeight="1" x14ac:dyDescent="0.15">
      <c r="A74" s="152"/>
      <c r="B74" s="245">
        <v>5</v>
      </c>
      <c r="C74" s="105"/>
      <c r="D74" s="107" t="s">
        <v>891</v>
      </c>
      <c r="E74" s="107" t="s">
        <v>892</v>
      </c>
      <c r="F74" s="193" t="str">
        <f>VLOOKUP($AE$7,' コード表'!$A$2:$BA$32,8,FALSE)</f>
        <v>普通財産管理事務</v>
      </c>
      <c r="G74" s="194"/>
      <c r="H74" s="194"/>
      <c r="I74" s="194"/>
      <c r="J74" s="194"/>
      <c r="K74" s="191" t="str">
        <f t="shared" ref="K74" si="18">IF(D74="内部","－","")</f>
        <v>－</v>
      </c>
      <c r="L74" s="192"/>
      <c r="M74" s="192"/>
      <c r="N74" s="192"/>
      <c r="O74" s="192"/>
      <c r="P74" s="231" t="str">
        <f t="shared" ref="P74" si="19">IF(D74="内部","－","")</f>
        <v>－</v>
      </c>
      <c r="Q74" s="231"/>
      <c r="R74" s="180" t="str">
        <f t="shared" ref="R74" si="20">IF(D74="内部","－","")</f>
        <v>－</v>
      </c>
      <c r="S74" s="180"/>
      <c r="T74" s="180"/>
      <c r="U74" s="180">
        <v>4639</v>
      </c>
      <c r="V74" s="180"/>
      <c r="W74" s="180"/>
      <c r="X74" s="180"/>
      <c r="Y74" s="180">
        <v>13600</v>
      </c>
      <c r="Z74" s="180"/>
      <c r="AA74" s="180"/>
      <c r="AB74" s="181"/>
      <c r="AC74" s="277"/>
      <c r="AD74" s="278"/>
      <c r="AE74" s="236"/>
      <c r="AF74" s="237"/>
      <c r="AG74" s="238"/>
      <c r="AH74" s="300"/>
      <c r="AI74" s="301"/>
    </row>
    <row r="75" spans="1:35" ht="13.5" customHeight="1" x14ac:dyDescent="0.15">
      <c r="A75" s="152"/>
      <c r="B75" s="243"/>
      <c r="C75" s="106"/>
      <c r="D75" s="107"/>
      <c r="E75" s="107"/>
      <c r="F75" s="193"/>
      <c r="G75" s="194"/>
      <c r="H75" s="194"/>
      <c r="I75" s="194"/>
      <c r="J75" s="194"/>
      <c r="K75" s="191"/>
      <c r="L75" s="192"/>
      <c r="M75" s="192"/>
      <c r="N75" s="192"/>
      <c r="O75" s="192"/>
      <c r="P75" s="231"/>
      <c r="Q75" s="231"/>
      <c r="R75" s="180" t="str">
        <f t="shared" ref="R75" si="21">IF(D74="内部","－","")</f>
        <v>－</v>
      </c>
      <c r="S75" s="180"/>
      <c r="T75" s="180"/>
      <c r="U75" s="180">
        <v>4453</v>
      </c>
      <c r="V75" s="180"/>
      <c r="W75" s="180"/>
      <c r="X75" s="180"/>
      <c r="Y75" s="180">
        <v>13600</v>
      </c>
      <c r="Z75" s="180"/>
      <c r="AA75" s="180"/>
      <c r="AB75" s="181"/>
      <c r="AC75" s="277"/>
      <c r="AD75" s="278"/>
      <c r="AE75" s="239"/>
      <c r="AF75" s="240"/>
      <c r="AG75" s="241"/>
      <c r="AH75" s="300"/>
      <c r="AI75" s="301"/>
    </row>
    <row r="76" spans="1:35" ht="13.5" customHeight="1" x14ac:dyDescent="0.15">
      <c r="A76" s="152"/>
      <c r="B76" s="243"/>
      <c r="C76" s="106"/>
      <c r="D76" s="107"/>
      <c r="E76" s="107"/>
      <c r="F76" s="193"/>
      <c r="G76" s="194"/>
      <c r="H76" s="194"/>
      <c r="I76" s="194"/>
      <c r="J76" s="194"/>
      <c r="K76" s="191"/>
      <c r="L76" s="192"/>
      <c r="M76" s="192"/>
      <c r="N76" s="192"/>
      <c r="O76" s="192"/>
      <c r="P76" s="231"/>
      <c r="Q76" s="231"/>
      <c r="R76" s="180" t="str">
        <f t="shared" ref="R76" si="22">IF(D74="内部","－","")</f>
        <v>－</v>
      </c>
      <c r="S76" s="180"/>
      <c r="T76" s="180"/>
      <c r="U76" s="180">
        <v>3378</v>
      </c>
      <c r="V76" s="180"/>
      <c r="W76" s="180"/>
      <c r="X76" s="180"/>
      <c r="Y76" s="180">
        <v>12000</v>
      </c>
      <c r="Z76" s="180"/>
      <c r="AA76" s="180"/>
      <c r="AB76" s="181"/>
      <c r="AC76" s="277"/>
      <c r="AD76" s="278"/>
      <c r="AE76" s="239"/>
      <c r="AF76" s="240"/>
      <c r="AG76" s="241"/>
      <c r="AH76" s="300"/>
      <c r="AI76" s="301"/>
    </row>
    <row r="77" spans="1:35" ht="13.5" customHeight="1" x14ac:dyDescent="0.15">
      <c r="A77" s="152"/>
      <c r="B77" s="243"/>
      <c r="C77" s="106"/>
      <c r="D77" s="107"/>
      <c r="E77" s="107"/>
      <c r="F77" s="193"/>
      <c r="G77" s="194"/>
      <c r="H77" s="194"/>
      <c r="I77" s="194"/>
      <c r="J77" s="194"/>
      <c r="K77" s="191"/>
      <c r="L77" s="192"/>
      <c r="M77" s="192"/>
      <c r="N77" s="192"/>
      <c r="O77" s="192"/>
      <c r="P77" s="231"/>
      <c r="Q77" s="231"/>
      <c r="R77" s="180" t="str">
        <f t="shared" ref="R77" si="23">IF(D74="内部","－","")</f>
        <v>－</v>
      </c>
      <c r="S77" s="180"/>
      <c r="T77" s="180"/>
      <c r="U77" s="180">
        <v>4857</v>
      </c>
      <c r="V77" s="180"/>
      <c r="W77" s="180"/>
      <c r="X77" s="180"/>
      <c r="Y77" s="180">
        <v>13600</v>
      </c>
      <c r="Z77" s="180"/>
      <c r="AA77" s="180"/>
      <c r="AB77" s="181"/>
      <c r="AC77" s="277"/>
      <c r="AD77" s="278"/>
      <c r="AE77" s="239"/>
      <c r="AF77" s="240"/>
      <c r="AG77" s="241"/>
      <c r="AH77" s="300"/>
      <c r="AI77" s="301"/>
    </row>
    <row r="78" spans="1:35" ht="13.5" customHeight="1" x14ac:dyDescent="0.15">
      <c r="A78" s="152"/>
      <c r="B78" s="245">
        <v>6</v>
      </c>
      <c r="C78" s="105"/>
      <c r="D78" s="107"/>
      <c r="E78" s="107"/>
      <c r="F78" s="193">
        <f>VLOOKUP($AE$7,' コード表'!$A$2:$BA$32,9,FALSE)</f>
        <v>0</v>
      </c>
      <c r="G78" s="194"/>
      <c r="H78" s="194"/>
      <c r="I78" s="194"/>
      <c r="J78" s="194"/>
      <c r="K78" s="191" t="str">
        <f t="shared" ref="K78" si="24">IF(D78="内部","－","")</f>
        <v/>
      </c>
      <c r="L78" s="192"/>
      <c r="M78" s="192"/>
      <c r="N78" s="192"/>
      <c r="O78" s="192"/>
      <c r="P78" s="231" t="str">
        <f t="shared" ref="P78" si="25">IF(D78="内部","－","")</f>
        <v/>
      </c>
      <c r="Q78" s="231"/>
      <c r="R78" s="180" t="str">
        <f t="shared" ref="R78" si="26">IF(D78="内部","－","")</f>
        <v/>
      </c>
      <c r="S78" s="180"/>
      <c r="T78" s="180"/>
      <c r="U78" s="180"/>
      <c r="V78" s="180"/>
      <c r="W78" s="180"/>
      <c r="X78" s="180"/>
      <c r="Y78" s="180"/>
      <c r="Z78" s="180"/>
      <c r="AA78" s="180"/>
      <c r="AB78" s="181"/>
      <c r="AC78" s="277"/>
      <c r="AD78" s="278"/>
      <c r="AE78" s="236"/>
      <c r="AF78" s="237"/>
      <c r="AG78" s="238"/>
      <c r="AH78" s="324"/>
      <c r="AI78" s="325"/>
    </row>
    <row r="79" spans="1:35" ht="13.5" customHeight="1" x14ac:dyDescent="0.15">
      <c r="A79" s="152"/>
      <c r="B79" s="243"/>
      <c r="C79" s="106"/>
      <c r="D79" s="107"/>
      <c r="E79" s="107"/>
      <c r="F79" s="193"/>
      <c r="G79" s="194"/>
      <c r="H79" s="194"/>
      <c r="I79" s="194"/>
      <c r="J79" s="194"/>
      <c r="K79" s="191"/>
      <c r="L79" s="192"/>
      <c r="M79" s="192"/>
      <c r="N79" s="192"/>
      <c r="O79" s="192"/>
      <c r="P79" s="231"/>
      <c r="Q79" s="231"/>
      <c r="R79" s="180" t="str">
        <f t="shared" ref="R79" si="27">IF(D78="内部","－","")</f>
        <v/>
      </c>
      <c r="S79" s="180"/>
      <c r="T79" s="180"/>
      <c r="U79" s="180"/>
      <c r="V79" s="180"/>
      <c r="W79" s="180"/>
      <c r="X79" s="180"/>
      <c r="Y79" s="180"/>
      <c r="Z79" s="180"/>
      <c r="AA79" s="180"/>
      <c r="AB79" s="181"/>
      <c r="AC79" s="277"/>
      <c r="AD79" s="278"/>
      <c r="AE79" s="239"/>
      <c r="AF79" s="240"/>
      <c r="AG79" s="241"/>
      <c r="AH79" s="324"/>
      <c r="AI79" s="325"/>
    </row>
    <row r="80" spans="1:35" ht="13.5" customHeight="1" x14ac:dyDescent="0.15">
      <c r="A80" s="152"/>
      <c r="B80" s="243"/>
      <c r="C80" s="106"/>
      <c r="D80" s="107"/>
      <c r="E80" s="107"/>
      <c r="F80" s="193"/>
      <c r="G80" s="194"/>
      <c r="H80" s="194"/>
      <c r="I80" s="194"/>
      <c r="J80" s="194"/>
      <c r="K80" s="191"/>
      <c r="L80" s="192"/>
      <c r="M80" s="192"/>
      <c r="N80" s="192"/>
      <c r="O80" s="192"/>
      <c r="P80" s="231"/>
      <c r="Q80" s="231"/>
      <c r="R80" s="180" t="str">
        <f t="shared" ref="R80" si="28">IF(D78="内部","－","")</f>
        <v/>
      </c>
      <c r="S80" s="180"/>
      <c r="T80" s="180"/>
      <c r="U80" s="180"/>
      <c r="V80" s="180"/>
      <c r="W80" s="180"/>
      <c r="X80" s="180"/>
      <c r="Y80" s="180"/>
      <c r="Z80" s="180"/>
      <c r="AA80" s="180"/>
      <c r="AB80" s="181"/>
      <c r="AC80" s="277"/>
      <c r="AD80" s="278"/>
      <c r="AE80" s="239"/>
      <c r="AF80" s="240"/>
      <c r="AG80" s="241"/>
      <c r="AH80" s="324"/>
      <c r="AI80" s="325"/>
    </row>
    <row r="81" spans="1:35" ht="13.5" customHeight="1" x14ac:dyDescent="0.15">
      <c r="A81" s="152"/>
      <c r="B81" s="243"/>
      <c r="C81" s="106"/>
      <c r="D81" s="107"/>
      <c r="E81" s="107"/>
      <c r="F81" s="193"/>
      <c r="G81" s="194"/>
      <c r="H81" s="194"/>
      <c r="I81" s="194"/>
      <c r="J81" s="194"/>
      <c r="K81" s="191"/>
      <c r="L81" s="192"/>
      <c r="M81" s="192"/>
      <c r="N81" s="192"/>
      <c r="O81" s="192"/>
      <c r="P81" s="231"/>
      <c r="Q81" s="231"/>
      <c r="R81" s="180" t="str">
        <f t="shared" ref="R81" si="29">IF(D78="内部","－","")</f>
        <v/>
      </c>
      <c r="S81" s="180"/>
      <c r="T81" s="180"/>
      <c r="U81" s="180"/>
      <c r="V81" s="180"/>
      <c r="W81" s="180"/>
      <c r="X81" s="180"/>
      <c r="Y81" s="180"/>
      <c r="Z81" s="180"/>
      <c r="AA81" s="180"/>
      <c r="AB81" s="181"/>
      <c r="AC81" s="277"/>
      <c r="AD81" s="278"/>
      <c r="AE81" s="239"/>
      <c r="AF81" s="240"/>
      <c r="AG81" s="241"/>
      <c r="AH81" s="324"/>
      <c r="AI81" s="325"/>
    </row>
    <row r="82" spans="1:35" ht="13.5" customHeight="1" x14ac:dyDescent="0.15">
      <c r="A82" s="152"/>
      <c r="B82" s="245">
        <v>7</v>
      </c>
      <c r="C82" s="105"/>
      <c r="D82" s="107"/>
      <c r="E82" s="107"/>
      <c r="F82" s="193">
        <f>VLOOKUP($AE$7,' コード表'!$A$2:$BA$32,10,FALSE)</f>
        <v>0</v>
      </c>
      <c r="G82" s="194"/>
      <c r="H82" s="194"/>
      <c r="I82" s="194"/>
      <c r="J82" s="194"/>
      <c r="K82" s="191" t="str">
        <f t="shared" ref="K82" si="30">IF(D82="内部","－","")</f>
        <v/>
      </c>
      <c r="L82" s="192"/>
      <c r="M82" s="192"/>
      <c r="N82" s="192"/>
      <c r="O82" s="192"/>
      <c r="P82" s="231" t="str">
        <f t="shared" ref="P82" si="31">IF(D82="内部","－","")</f>
        <v/>
      </c>
      <c r="Q82" s="231"/>
      <c r="R82" s="180" t="str">
        <f t="shared" ref="R82" si="32">IF(D82="内部","－","")</f>
        <v/>
      </c>
      <c r="S82" s="180"/>
      <c r="T82" s="180"/>
      <c r="U82" s="180"/>
      <c r="V82" s="180"/>
      <c r="W82" s="180"/>
      <c r="X82" s="180"/>
      <c r="Y82" s="180"/>
      <c r="Z82" s="180"/>
      <c r="AA82" s="180"/>
      <c r="AB82" s="181"/>
      <c r="AC82" s="277"/>
      <c r="AD82" s="278"/>
      <c r="AE82" s="236"/>
      <c r="AF82" s="237"/>
      <c r="AG82" s="238"/>
      <c r="AH82" s="324"/>
      <c r="AI82" s="325"/>
    </row>
    <row r="83" spans="1:35" ht="13.5" customHeight="1" x14ac:dyDescent="0.15">
      <c r="A83" s="152"/>
      <c r="B83" s="243"/>
      <c r="C83" s="106"/>
      <c r="D83" s="107"/>
      <c r="E83" s="107"/>
      <c r="F83" s="193"/>
      <c r="G83" s="194"/>
      <c r="H83" s="194"/>
      <c r="I83" s="194"/>
      <c r="J83" s="194"/>
      <c r="K83" s="191"/>
      <c r="L83" s="192"/>
      <c r="M83" s="192"/>
      <c r="N83" s="192"/>
      <c r="O83" s="192"/>
      <c r="P83" s="231"/>
      <c r="Q83" s="231"/>
      <c r="R83" s="180" t="str">
        <f t="shared" ref="R83" si="33">IF(D82="内部","－","")</f>
        <v/>
      </c>
      <c r="S83" s="180"/>
      <c r="T83" s="180"/>
      <c r="U83" s="180"/>
      <c r="V83" s="180"/>
      <c r="W83" s="180"/>
      <c r="X83" s="180"/>
      <c r="Y83" s="180"/>
      <c r="Z83" s="180"/>
      <c r="AA83" s="180"/>
      <c r="AB83" s="181"/>
      <c r="AC83" s="277"/>
      <c r="AD83" s="278"/>
      <c r="AE83" s="239"/>
      <c r="AF83" s="240"/>
      <c r="AG83" s="241"/>
      <c r="AH83" s="324"/>
      <c r="AI83" s="325"/>
    </row>
    <row r="84" spans="1:35" ht="13.5" customHeight="1" x14ac:dyDescent="0.15">
      <c r="A84" s="152"/>
      <c r="B84" s="243"/>
      <c r="C84" s="106"/>
      <c r="D84" s="107"/>
      <c r="E84" s="107"/>
      <c r="F84" s="193"/>
      <c r="G84" s="194"/>
      <c r="H84" s="194"/>
      <c r="I84" s="194"/>
      <c r="J84" s="194"/>
      <c r="K84" s="191"/>
      <c r="L84" s="192"/>
      <c r="M84" s="192"/>
      <c r="N84" s="192"/>
      <c r="O84" s="192"/>
      <c r="P84" s="231"/>
      <c r="Q84" s="231"/>
      <c r="R84" s="180" t="str">
        <f t="shared" ref="R84" si="34">IF(D82="内部","－","")</f>
        <v/>
      </c>
      <c r="S84" s="180"/>
      <c r="T84" s="180"/>
      <c r="U84" s="180"/>
      <c r="V84" s="180"/>
      <c r="W84" s="180"/>
      <c r="X84" s="180"/>
      <c r="Y84" s="180"/>
      <c r="Z84" s="180"/>
      <c r="AA84" s="180"/>
      <c r="AB84" s="181"/>
      <c r="AC84" s="277"/>
      <c r="AD84" s="278"/>
      <c r="AE84" s="239"/>
      <c r="AF84" s="240"/>
      <c r="AG84" s="241"/>
      <c r="AH84" s="324"/>
      <c r="AI84" s="325"/>
    </row>
    <row r="85" spans="1:35" ht="13.5" customHeight="1" x14ac:dyDescent="0.15">
      <c r="A85" s="152"/>
      <c r="B85" s="243"/>
      <c r="C85" s="106"/>
      <c r="D85" s="107"/>
      <c r="E85" s="107"/>
      <c r="F85" s="193"/>
      <c r="G85" s="194"/>
      <c r="H85" s="194"/>
      <c r="I85" s="194"/>
      <c r="J85" s="194"/>
      <c r="K85" s="191"/>
      <c r="L85" s="192"/>
      <c r="M85" s="192"/>
      <c r="N85" s="192"/>
      <c r="O85" s="192"/>
      <c r="P85" s="231"/>
      <c r="Q85" s="231"/>
      <c r="R85" s="180" t="str">
        <f t="shared" ref="R85" si="35">IF(D82="内部","－","")</f>
        <v/>
      </c>
      <c r="S85" s="180"/>
      <c r="T85" s="180"/>
      <c r="U85" s="180"/>
      <c r="V85" s="180"/>
      <c r="W85" s="180"/>
      <c r="X85" s="180"/>
      <c r="Y85" s="180"/>
      <c r="Z85" s="180"/>
      <c r="AA85" s="180"/>
      <c r="AB85" s="181"/>
      <c r="AC85" s="277"/>
      <c r="AD85" s="278"/>
      <c r="AE85" s="239"/>
      <c r="AF85" s="240"/>
      <c r="AG85" s="241"/>
      <c r="AH85" s="324"/>
      <c r="AI85" s="325"/>
    </row>
    <row r="86" spans="1:35" ht="13.5" customHeight="1" x14ac:dyDescent="0.15">
      <c r="A86" s="152"/>
      <c r="B86" s="245">
        <v>8</v>
      </c>
      <c r="C86" s="105"/>
      <c r="D86" s="107"/>
      <c r="E86" s="107"/>
      <c r="F86" s="193">
        <f>VLOOKUP($AE$7,' コード表'!$A$2:$BA$32,11,FALSE)</f>
        <v>0</v>
      </c>
      <c r="G86" s="194"/>
      <c r="H86" s="194"/>
      <c r="I86" s="194"/>
      <c r="J86" s="194"/>
      <c r="K86" s="191" t="str">
        <f t="shared" ref="K86" si="36">IF(D86="内部","－","")</f>
        <v/>
      </c>
      <c r="L86" s="192"/>
      <c r="M86" s="192"/>
      <c r="N86" s="192"/>
      <c r="O86" s="192"/>
      <c r="P86" s="231" t="str">
        <f t="shared" ref="P86" si="37">IF(D86="内部","－","")</f>
        <v/>
      </c>
      <c r="Q86" s="231"/>
      <c r="R86" s="180" t="str">
        <f t="shared" ref="R86" si="38">IF(D86="内部","－","")</f>
        <v/>
      </c>
      <c r="S86" s="180"/>
      <c r="T86" s="180"/>
      <c r="U86" s="180"/>
      <c r="V86" s="180"/>
      <c r="W86" s="180"/>
      <c r="X86" s="180"/>
      <c r="Y86" s="180"/>
      <c r="Z86" s="180"/>
      <c r="AA86" s="180"/>
      <c r="AB86" s="181"/>
      <c r="AC86" s="277"/>
      <c r="AD86" s="278"/>
      <c r="AE86" s="236"/>
      <c r="AF86" s="237"/>
      <c r="AG86" s="238"/>
      <c r="AH86" s="324"/>
      <c r="AI86" s="325"/>
    </row>
    <row r="87" spans="1:35" ht="13.5" customHeight="1" x14ac:dyDescent="0.15">
      <c r="A87" s="152"/>
      <c r="B87" s="243"/>
      <c r="C87" s="106"/>
      <c r="D87" s="107"/>
      <c r="E87" s="107"/>
      <c r="F87" s="193"/>
      <c r="G87" s="194"/>
      <c r="H87" s="194"/>
      <c r="I87" s="194"/>
      <c r="J87" s="194"/>
      <c r="K87" s="191"/>
      <c r="L87" s="192"/>
      <c r="M87" s="192"/>
      <c r="N87" s="192"/>
      <c r="O87" s="192"/>
      <c r="P87" s="231"/>
      <c r="Q87" s="231"/>
      <c r="R87" s="180" t="str">
        <f t="shared" ref="R87" si="39">IF(D86="内部","－","")</f>
        <v/>
      </c>
      <c r="S87" s="180"/>
      <c r="T87" s="180"/>
      <c r="U87" s="180"/>
      <c r="V87" s="180"/>
      <c r="W87" s="180"/>
      <c r="X87" s="180"/>
      <c r="Y87" s="180"/>
      <c r="Z87" s="180"/>
      <c r="AA87" s="180"/>
      <c r="AB87" s="181"/>
      <c r="AC87" s="277"/>
      <c r="AD87" s="278"/>
      <c r="AE87" s="239"/>
      <c r="AF87" s="240"/>
      <c r="AG87" s="241"/>
      <c r="AH87" s="324"/>
      <c r="AI87" s="325"/>
    </row>
    <row r="88" spans="1:35" ht="13.5" customHeight="1" x14ac:dyDescent="0.15">
      <c r="A88" s="152"/>
      <c r="B88" s="243"/>
      <c r="C88" s="106"/>
      <c r="D88" s="107"/>
      <c r="E88" s="107"/>
      <c r="F88" s="193"/>
      <c r="G88" s="194"/>
      <c r="H88" s="194"/>
      <c r="I88" s="194"/>
      <c r="J88" s="194"/>
      <c r="K88" s="191"/>
      <c r="L88" s="192"/>
      <c r="M88" s="192"/>
      <c r="N88" s="192"/>
      <c r="O88" s="192"/>
      <c r="P88" s="231"/>
      <c r="Q88" s="231"/>
      <c r="R88" s="180" t="str">
        <f t="shared" ref="R88" si="40">IF(D86="内部","－","")</f>
        <v/>
      </c>
      <c r="S88" s="180"/>
      <c r="T88" s="180"/>
      <c r="U88" s="180"/>
      <c r="V88" s="180"/>
      <c r="W88" s="180"/>
      <c r="X88" s="180"/>
      <c r="Y88" s="180"/>
      <c r="Z88" s="180"/>
      <c r="AA88" s="180"/>
      <c r="AB88" s="181"/>
      <c r="AC88" s="277"/>
      <c r="AD88" s="278"/>
      <c r="AE88" s="239"/>
      <c r="AF88" s="240"/>
      <c r="AG88" s="241"/>
      <c r="AH88" s="324"/>
      <c r="AI88" s="325"/>
    </row>
    <row r="89" spans="1:35" ht="13.5" customHeight="1" x14ac:dyDescent="0.15">
      <c r="A89" s="152"/>
      <c r="B89" s="243"/>
      <c r="C89" s="106"/>
      <c r="D89" s="107"/>
      <c r="E89" s="107"/>
      <c r="F89" s="193"/>
      <c r="G89" s="194"/>
      <c r="H89" s="194"/>
      <c r="I89" s="194"/>
      <c r="J89" s="194"/>
      <c r="K89" s="191"/>
      <c r="L89" s="192"/>
      <c r="M89" s="192"/>
      <c r="N89" s="192"/>
      <c r="O89" s="192"/>
      <c r="P89" s="231"/>
      <c r="Q89" s="231"/>
      <c r="R89" s="180" t="str">
        <f t="shared" ref="R89" si="41">IF(D86="内部","－","")</f>
        <v/>
      </c>
      <c r="S89" s="180"/>
      <c r="T89" s="180"/>
      <c r="U89" s="180"/>
      <c r="V89" s="180"/>
      <c r="W89" s="180"/>
      <c r="X89" s="180"/>
      <c r="Y89" s="180"/>
      <c r="Z89" s="180"/>
      <c r="AA89" s="180"/>
      <c r="AB89" s="181"/>
      <c r="AC89" s="277"/>
      <c r="AD89" s="278"/>
      <c r="AE89" s="239"/>
      <c r="AF89" s="240"/>
      <c r="AG89" s="241"/>
      <c r="AH89" s="324"/>
      <c r="AI89" s="325"/>
    </row>
    <row r="90" spans="1:35" ht="13.5" customHeight="1" x14ac:dyDescent="0.15">
      <c r="A90" s="152"/>
      <c r="B90" s="245">
        <v>9</v>
      </c>
      <c r="C90" s="105"/>
      <c r="D90" s="107"/>
      <c r="E90" s="107"/>
      <c r="F90" s="193">
        <f>VLOOKUP($AE$7,' コード表'!$A$2:$BA$32,12,FALSE)</f>
        <v>0</v>
      </c>
      <c r="G90" s="194"/>
      <c r="H90" s="194"/>
      <c r="I90" s="194"/>
      <c r="J90" s="194"/>
      <c r="K90" s="191" t="str">
        <f t="shared" ref="K90" si="42">IF(D90="内部","－","")</f>
        <v/>
      </c>
      <c r="L90" s="192"/>
      <c r="M90" s="192"/>
      <c r="N90" s="192"/>
      <c r="O90" s="192"/>
      <c r="P90" s="231" t="str">
        <f t="shared" ref="P90" si="43">IF(D90="内部","－","")</f>
        <v/>
      </c>
      <c r="Q90" s="231"/>
      <c r="R90" s="180" t="str">
        <f t="shared" ref="R90" si="44">IF(D90="内部","－","")</f>
        <v/>
      </c>
      <c r="S90" s="180"/>
      <c r="T90" s="180"/>
      <c r="U90" s="180"/>
      <c r="V90" s="180"/>
      <c r="W90" s="180"/>
      <c r="X90" s="180"/>
      <c r="Y90" s="180"/>
      <c r="Z90" s="180"/>
      <c r="AA90" s="180"/>
      <c r="AB90" s="181"/>
      <c r="AC90" s="277"/>
      <c r="AD90" s="278"/>
      <c r="AE90" s="236"/>
      <c r="AF90" s="237"/>
      <c r="AG90" s="238"/>
      <c r="AH90" s="324"/>
      <c r="AI90" s="325"/>
    </row>
    <row r="91" spans="1:35" ht="13.5" customHeight="1" x14ac:dyDescent="0.15">
      <c r="A91" s="152"/>
      <c r="B91" s="243"/>
      <c r="C91" s="106"/>
      <c r="D91" s="107"/>
      <c r="E91" s="107"/>
      <c r="F91" s="193"/>
      <c r="G91" s="194"/>
      <c r="H91" s="194"/>
      <c r="I91" s="194"/>
      <c r="J91" s="194"/>
      <c r="K91" s="191"/>
      <c r="L91" s="192"/>
      <c r="M91" s="192"/>
      <c r="N91" s="192"/>
      <c r="O91" s="192"/>
      <c r="P91" s="231"/>
      <c r="Q91" s="231"/>
      <c r="R91" s="180" t="str">
        <f t="shared" ref="R91" si="45">IF(D90="内部","－","")</f>
        <v/>
      </c>
      <c r="S91" s="180"/>
      <c r="T91" s="180"/>
      <c r="U91" s="180"/>
      <c r="V91" s="180"/>
      <c r="W91" s="180"/>
      <c r="X91" s="180"/>
      <c r="Y91" s="180"/>
      <c r="Z91" s="180"/>
      <c r="AA91" s="180"/>
      <c r="AB91" s="181"/>
      <c r="AC91" s="277"/>
      <c r="AD91" s="278"/>
      <c r="AE91" s="239"/>
      <c r="AF91" s="240"/>
      <c r="AG91" s="241"/>
      <c r="AH91" s="324"/>
      <c r="AI91" s="325"/>
    </row>
    <row r="92" spans="1:35" ht="13.5" customHeight="1" x14ac:dyDescent="0.15">
      <c r="A92" s="152"/>
      <c r="B92" s="243"/>
      <c r="C92" s="106"/>
      <c r="D92" s="107"/>
      <c r="E92" s="107"/>
      <c r="F92" s="193"/>
      <c r="G92" s="194"/>
      <c r="H92" s="194"/>
      <c r="I92" s="194"/>
      <c r="J92" s="194"/>
      <c r="K92" s="191"/>
      <c r="L92" s="192"/>
      <c r="M92" s="192"/>
      <c r="N92" s="192"/>
      <c r="O92" s="192"/>
      <c r="P92" s="231"/>
      <c r="Q92" s="231"/>
      <c r="R92" s="180" t="str">
        <f t="shared" ref="R92" si="46">IF(D90="内部","－","")</f>
        <v/>
      </c>
      <c r="S92" s="180"/>
      <c r="T92" s="180"/>
      <c r="U92" s="180"/>
      <c r="V92" s="180"/>
      <c r="W92" s="180"/>
      <c r="X92" s="180"/>
      <c r="Y92" s="180"/>
      <c r="Z92" s="180"/>
      <c r="AA92" s="180"/>
      <c r="AB92" s="181"/>
      <c r="AC92" s="277"/>
      <c r="AD92" s="278"/>
      <c r="AE92" s="239"/>
      <c r="AF92" s="240"/>
      <c r="AG92" s="241"/>
      <c r="AH92" s="324"/>
      <c r="AI92" s="325"/>
    </row>
    <row r="93" spans="1:35" ht="13.5" customHeight="1" x14ac:dyDescent="0.15">
      <c r="A93" s="152"/>
      <c r="B93" s="243"/>
      <c r="C93" s="106"/>
      <c r="D93" s="107"/>
      <c r="E93" s="107"/>
      <c r="F93" s="193"/>
      <c r="G93" s="194"/>
      <c r="H93" s="194"/>
      <c r="I93" s="194"/>
      <c r="J93" s="194"/>
      <c r="K93" s="191"/>
      <c r="L93" s="192"/>
      <c r="M93" s="192"/>
      <c r="N93" s="192"/>
      <c r="O93" s="192"/>
      <c r="P93" s="231"/>
      <c r="Q93" s="231"/>
      <c r="R93" s="180" t="str">
        <f t="shared" ref="R93" si="47">IF(D90="内部","－","")</f>
        <v/>
      </c>
      <c r="S93" s="180"/>
      <c r="T93" s="180"/>
      <c r="U93" s="180"/>
      <c r="V93" s="180"/>
      <c r="W93" s="180"/>
      <c r="X93" s="180"/>
      <c r="Y93" s="180"/>
      <c r="Z93" s="180"/>
      <c r="AA93" s="180"/>
      <c r="AB93" s="181"/>
      <c r="AC93" s="277"/>
      <c r="AD93" s="278"/>
      <c r="AE93" s="239"/>
      <c r="AF93" s="240"/>
      <c r="AG93" s="241"/>
      <c r="AH93" s="324"/>
      <c r="AI93" s="325"/>
    </row>
    <row r="94" spans="1:35" ht="13.5" customHeight="1" x14ac:dyDescent="0.15">
      <c r="A94" s="152"/>
      <c r="B94" s="245">
        <v>10</v>
      </c>
      <c r="C94" s="105"/>
      <c r="D94" s="107"/>
      <c r="E94" s="107"/>
      <c r="F94" s="193">
        <f>VLOOKUP($AE$7,' コード表'!$A$2:$BA$32,13,FALSE)</f>
        <v>0</v>
      </c>
      <c r="G94" s="194"/>
      <c r="H94" s="194"/>
      <c r="I94" s="194"/>
      <c r="J94" s="194"/>
      <c r="K94" s="191" t="str">
        <f t="shared" ref="K94" si="48">IF(D94="内部","－","")</f>
        <v/>
      </c>
      <c r="L94" s="192"/>
      <c r="M94" s="192"/>
      <c r="N94" s="192"/>
      <c r="O94" s="192"/>
      <c r="P94" s="231" t="str">
        <f t="shared" ref="P94" si="49">IF(D94="内部","－","")</f>
        <v/>
      </c>
      <c r="Q94" s="231"/>
      <c r="R94" s="180" t="str">
        <f t="shared" ref="R94" si="50">IF(D94="内部","－","")</f>
        <v/>
      </c>
      <c r="S94" s="180"/>
      <c r="T94" s="180"/>
      <c r="U94" s="180"/>
      <c r="V94" s="180"/>
      <c r="W94" s="180"/>
      <c r="X94" s="180"/>
      <c r="Y94" s="180"/>
      <c r="Z94" s="180"/>
      <c r="AA94" s="180"/>
      <c r="AB94" s="181"/>
      <c r="AC94" s="277"/>
      <c r="AD94" s="278"/>
      <c r="AE94" s="236"/>
      <c r="AF94" s="237"/>
      <c r="AG94" s="238"/>
      <c r="AH94" s="324"/>
      <c r="AI94" s="325"/>
    </row>
    <row r="95" spans="1:35" ht="13.5" customHeight="1" x14ac:dyDescent="0.15">
      <c r="A95" s="152"/>
      <c r="B95" s="243"/>
      <c r="C95" s="106"/>
      <c r="D95" s="107"/>
      <c r="E95" s="107"/>
      <c r="F95" s="193"/>
      <c r="G95" s="194"/>
      <c r="H95" s="194"/>
      <c r="I95" s="194"/>
      <c r="J95" s="194"/>
      <c r="K95" s="191"/>
      <c r="L95" s="192"/>
      <c r="M95" s="192"/>
      <c r="N95" s="192"/>
      <c r="O95" s="192"/>
      <c r="P95" s="231"/>
      <c r="Q95" s="231"/>
      <c r="R95" s="180" t="str">
        <f t="shared" ref="R95" si="51">IF(D94="内部","－","")</f>
        <v/>
      </c>
      <c r="S95" s="180"/>
      <c r="T95" s="180"/>
      <c r="U95" s="180"/>
      <c r="V95" s="180"/>
      <c r="W95" s="180"/>
      <c r="X95" s="180"/>
      <c r="Y95" s="180"/>
      <c r="Z95" s="180"/>
      <c r="AA95" s="180"/>
      <c r="AB95" s="181"/>
      <c r="AC95" s="277"/>
      <c r="AD95" s="278"/>
      <c r="AE95" s="239"/>
      <c r="AF95" s="240"/>
      <c r="AG95" s="241"/>
      <c r="AH95" s="324"/>
      <c r="AI95" s="325"/>
    </row>
    <row r="96" spans="1:35" ht="13.5" customHeight="1" x14ac:dyDescent="0.15">
      <c r="A96" s="152"/>
      <c r="B96" s="243"/>
      <c r="C96" s="106"/>
      <c r="D96" s="107"/>
      <c r="E96" s="107"/>
      <c r="F96" s="193"/>
      <c r="G96" s="194"/>
      <c r="H96" s="194"/>
      <c r="I96" s="194"/>
      <c r="J96" s="194"/>
      <c r="K96" s="191"/>
      <c r="L96" s="192"/>
      <c r="M96" s="192"/>
      <c r="N96" s="192"/>
      <c r="O96" s="192"/>
      <c r="P96" s="231"/>
      <c r="Q96" s="231"/>
      <c r="R96" s="180" t="str">
        <f t="shared" ref="R96" si="52">IF(D94="内部","－","")</f>
        <v/>
      </c>
      <c r="S96" s="180"/>
      <c r="T96" s="180"/>
      <c r="U96" s="180"/>
      <c r="V96" s="180"/>
      <c r="W96" s="180"/>
      <c r="X96" s="180"/>
      <c r="Y96" s="180"/>
      <c r="Z96" s="180"/>
      <c r="AA96" s="180"/>
      <c r="AB96" s="181"/>
      <c r="AC96" s="277"/>
      <c r="AD96" s="278"/>
      <c r="AE96" s="239"/>
      <c r="AF96" s="240"/>
      <c r="AG96" s="241"/>
      <c r="AH96" s="324"/>
      <c r="AI96" s="325"/>
    </row>
    <row r="97" spans="1:35" ht="13.5" customHeight="1" x14ac:dyDescent="0.15">
      <c r="A97" s="152"/>
      <c r="B97" s="243"/>
      <c r="C97" s="106"/>
      <c r="D97" s="107"/>
      <c r="E97" s="107"/>
      <c r="F97" s="193"/>
      <c r="G97" s="194"/>
      <c r="H97" s="194"/>
      <c r="I97" s="194"/>
      <c r="J97" s="194"/>
      <c r="K97" s="191"/>
      <c r="L97" s="192"/>
      <c r="M97" s="192"/>
      <c r="N97" s="192"/>
      <c r="O97" s="192"/>
      <c r="P97" s="231"/>
      <c r="Q97" s="231"/>
      <c r="R97" s="180" t="str">
        <f t="shared" ref="R97" si="53">IF(D94="内部","－","")</f>
        <v/>
      </c>
      <c r="S97" s="180"/>
      <c r="T97" s="180"/>
      <c r="U97" s="180"/>
      <c r="V97" s="180"/>
      <c r="W97" s="180"/>
      <c r="X97" s="180"/>
      <c r="Y97" s="180"/>
      <c r="Z97" s="180"/>
      <c r="AA97" s="180"/>
      <c r="AB97" s="181"/>
      <c r="AC97" s="277"/>
      <c r="AD97" s="278"/>
      <c r="AE97" s="239"/>
      <c r="AF97" s="240"/>
      <c r="AG97" s="241"/>
      <c r="AH97" s="324"/>
      <c r="AI97" s="325"/>
    </row>
    <row r="98" spans="1:35" ht="13.5" customHeight="1" x14ac:dyDescent="0.15">
      <c r="A98" s="152"/>
      <c r="B98" s="245">
        <v>11</v>
      </c>
      <c r="C98" s="105"/>
      <c r="D98" s="108"/>
      <c r="E98" s="107"/>
      <c r="F98" s="193">
        <f>VLOOKUP($AE$7,' コード表'!$A$2:$BA$32,14,FALSE)</f>
        <v>0</v>
      </c>
      <c r="G98" s="194"/>
      <c r="H98" s="194"/>
      <c r="I98" s="194"/>
      <c r="J98" s="223"/>
      <c r="K98" s="234" t="str">
        <f t="shared" ref="K98" si="54">IF(D98="内部","－","")</f>
        <v/>
      </c>
      <c r="L98" s="235"/>
      <c r="M98" s="235"/>
      <c r="N98" s="235"/>
      <c r="O98" s="235"/>
      <c r="P98" s="276" t="str">
        <f t="shared" ref="P98" si="55">IF(D98="内部","－","")</f>
        <v/>
      </c>
      <c r="Q98" s="276"/>
      <c r="R98" s="233" t="str">
        <f t="shared" ref="R98" si="56">IF(D98="内部","－","")</f>
        <v/>
      </c>
      <c r="S98" s="233"/>
      <c r="T98" s="233"/>
      <c r="U98" s="180"/>
      <c r="V98" s="180"/>
      <c r="W98" s="180"/>
      <c r="X98" s="180"/>
      <c r="Y98" s="180"/>
      <c r="Z98" s="180"/>
      <c r="AA98" s="180"/>
      <c r="AB98" s="181"/>
      <c r="AC98" s="277"/>
      <c r="AD98" s="278"/>
      <c r="AE98" s="236"/>
      <c r="AF98" s="237"/>
      <c r="AG98" s="238"/>
      <c r="AH98" s="324"/>
      <c r="AI98" s="325"/>
    </row>
    <row r="99" spans="1:35" ht="13.5" customHeight="1" x14ac:dyDescent="0.15">
      <c r="A99" s="152"/>
      <c r="B99" s="243"/>
      <c r="C99" s="106"/>
      <c r="D99" s="108"/>
      <c r="E99" s="107"/>
      <c r="F99" s="193"/>
      <c r="G99" s="194"/>
      <c r="H99" s="194"/>
      <c r="I99" s="194"/>
      <c r="J99" s="223"/>
      <c r="K99" s="234"/>
      <c r="L99" s="235"/>
      <c r="M99" s="235"/>
      <c r="N99" s="235"/>
      <c r="O99" s="235"/>
      <c r="P99" s="276"/>
      <c r="Q99" s="276"/>
      <c r="R99" s="233" t="str">
        <f t="shared" ref="R99" si="57">IF(D98="内部","－","")</f>
        <v/>
      </c>
      <c r="S99" s="233"/>
      <c r="T99" s="233"/>
      <c r="U99" s="180"/>
      <c r="V99" s="180"/>
      <c r="W99" s="180"/>
      <c r="X99" s="180"/>
      <c r="Y99" s="180"/>
      <c r="Z99" s="180"/>
      <c r="AA99" s="180"/>
      <c r="AB99" s="181"/>
      <c r="AC99" s="277"/>
      <c r="AD99" s="278"/>
      <c r="AE99" s="239"/>
      <c r="AF99" s="240"/>
      <c r="AG99" s="241"/>
      <c r="AH99" s="324"/>
      <c r="AI99" s="325"/>
    </row>
    <row r="100" spans="1:35" ht="13.5" customHeight="1" x14ac:dyDescent="0.15">
      <c r="A100" s="152"/>
      <c r="B100" s="243"/>
      <c r="C100" s="106"/>
      <c r="D100" s="108"/>
      <c r="E100" s="107"/>
      <c r="F100" s="193"/>
      <c r="G100" s="194"/>
      <c r="H100" s="194"/>
      <c r="I100" s="194"/>
      <c r="J100" s="223"/>
      <c r="K100" s="234"/>
      <c r="L100" s="235"/>
      <c r="M100" s="235"/>
      <c r="N100" s="235"/>
      <c r="O100" s="235"/>
      <c r="P100" s="276"/>
      <c r="Q100" s="276"/>
      <c r="R100" s="233" t="str">
        <f t="shared" ref="R100" si="58">IF(D98="内部","－","")</f>
        <v/>
      </c>
      <c r="S100" s="233"/>
      <c r="T100" s="233"/>
      <c r="U100" s="180"/>
      <c r="V100" s="180"/>
      <c r="W100" s="180"/>
      <c r="X100" s="180"/>
      <c r="Y100" s="180"/>
      <c r="Z100" s="180"/>
      <c r="AA100" s="180"/>
      <c r="AB100" s="181"/>
      <c r="AC100" s="277"/>
      <c r="AD100" s="278"/>
      <c r="AE100" s="239"/>
      <c r="AF100" s="240"/>
      <c r="AG100" s="241"/>
      <c r="AH100" s="324"/>
      <c r="AI100" s="325"/>
    </row>
    <row r="101" spans="1:35" ht="13.5" customHeight="1" x14ac:dyDescent="0.15">
      <c r="A101" s="152"/>
      <c r="B101" s="243"/>
      <c r="C101" s="106"/>
      <c r="D101" s="108"/>
      <c r="E101" s="107"/>
      <c r="F101" s="193"/>
      <c r="G101" s="194"/>
      <c r="H101" s="194"/>
      <c r="I101" s="194"/>
      <c r="J101" s="223"/>
      <c r="K101" s="234"/>
      <c r="L101" s="235"/>
      <c r="M101" s="235"/>
      <c r="N101" s="235"/>
      <c r="O101" s="235"/>
      <c r="P101" s="276"/>
      <c r="Q101" s="276"/>
      <c r="R101" s="233" t="str">
        <f t="shared" ref="R101" si="59">IF(D98="内部","－","")</f>
        <v/>
      </c>
      <c r="S101" s="233"/>
      <c r="T101" s="233"/>
      <c r="U101" s="180"/>
      <c r="V101" s="180"/>
      <c r="W101" s="180"/>
      <c r="X101" s="180"/>
      <c r="Y101" s="180"/>
      <c r="Z101" s="180"/>
      <c r="AA101" s="180"/>
      <c r="AB101" s="181"/>
      <c r="AC101" s="277"/>
      <c r="AD101" s="278"/>
      <c r="AE101" s="239"/>
      <c r="AF101" s="240"/>
      <c r="AG101" s="241"/>
      <c r="AH101" s="324"/>
      <c r="AI101" s="325"/>
    </row>
    <row r="102" spans="1:35" ht="13.5" customHeight="1" x14ac:dyDescent="0.15">
      <c r="A102" s="152"/>
      <c r="B102" s="245">
        <v>12</v>
      </c>
      <c r="C102" s="105"/>
      <c r="D102" s="107"/>
      <c r="E102" s="107"/>
      <c r="F102" s="193">
        <f>VLOOKUP($AE$7,' コード表'!$A$2:$BA$32,15,FALSE)</f>
        <v>0</v>
      </c>
      <c r="G102" s="194"/>
      <c r="H102" s="194"/>
      <c r="I102" s="194"/>
      <c r="J102" s="223"/>
      <c r="K102" s="191" t="str">
        <f t="shared" ref="K102" si="60">IF(D102="内部","－","")</f>
        <v/>
      </c>
      <c r="L102" s="192"/>
      <c r="M102" s="192"/>
      <c r="N102" s="192"/>
      <c r="O102" s="192"/>
      <c r="P102" s="231" t="str">
        <f t="shared" ref="P102" si="61">IF(D102="内部","－","")</f>
        <v/>
      </c>
      <c r="Q102" s="231"/>
      <c r="R102" s="186" t="str">
        <f t="shared" ref="R102" si="62">IF(D102="内部","－","")</f>
        <v/>
      </c>
      <c r="S102" s="186"/>
      <c r="T102" s="186"/>
      <c r="U102" s="186"/>
      <c r="V102" s="186"/>
      <c r="W102" s="186"/>
      <c r="X102" s="186"/>
      <c r="Y102" s="186"/>
      <c r="Z102" s="186"/>
      <c r="AA102" s="186"/>
      <c r="AB102" s="187"/>
      <c r="AC102" s="184"/>
      <c r="AD102" s="185"/>
      <c r="AE102" s="236"/>
      <c r="AF102" s="237"/>
      <c r="AG102" s="238"/>
      <c r="AH102" s="322"/>
      <c r="AI102" s="323"/>
    </row>
    <row r="103" spans="1:35" ht="13.5" customHeight="1" x14ac:dyDescent="0.15">
      <c r="A103" s="152"/>
      <c r="B103" s="243"/>
      <c r="C103" s="106"/>
      <c r="D103" s="107"/>
      <c r="E103" s="107"/>
      <c r="F103" s="193"/>
      <c r="G103" s="194"/>
      <c r="H103" s="194"/>
      <c r="I103" s="194"/>
      <c r="J103" s="223"/>
      <c r="K103" s="191"/>
      <c r="L103" s="192"/>
      <c r="M103" s="192"/>
      <c r="N103" s="192"/>
      <c r="O103" s="192"/>
      <c r="P103" s="231"/>
      <c r="Q103" s="231"/>
      <c r="R103" s="186" t="str">
        <f t="shared" ref="R103" si="63">IF(D102="内部","－","")</f>
        <v/>
      </c>
      <c r="S103" s="186"/>
      <c r="T103" s="186"/>
      <c r="U103" s="186"/>
      <c r="V103" s="186"/>
      <c r="W103" s="186"/>
      <c r="X103" s="186"/>
      <c r="Y103" s="186"/>
      <c r="Z103" s="186"/>
      <c r="AA103" s="186"/>
      <c r="AB103" s="187"/>
      <c r="AC103" s="184"/>
      <c r="AD103" s="185"/>
      <c r="AE103" s="239"/>
      <c r="AF103" s="240"/>
      <c r="AG103" s="241"/>
      <c r="AH103" s="322"/>
      <c r="AI103" s="323"/>
    </row>
    <row r="104" spans="1:35" ht="13.5" customHeight="1" x14ac:dyDescent="0.15">
      <c r="A104" s="152"/>
      <c r="B104" s="243"/>
      <c r="C104" s="106"/>
      <c r="D104" s="107"/>
      <c r="E104" s="107"/>
      <c r="F104" s="193"/>
      <c r="G104" s="194"/>
      <c r="H104" s="194"/>
      <c r="I104" s="194"/>
      <c r="J104" s="223"/>
      <c r="K104" s="191"/>
      <c r="L104" s="192"/>
      <c r="M104" s="192"/>
      <c r="N104" s="192"/>
      <c r="O104" s="192"/>
      <c r="P104" s="231"/>
      <c r="Q104" s="231"/>
      <c r="R104" s="186" t="str">
        <f t="shared" ref="R104" si="64">IF(D102="内部","－","")</f>
        <v/>
      </c>
      <c r="S104" s="186"/>
      <c r="T104" s="186"/>
      <c r="U104" s="186"/>
      <c r="V104" s="186"/>
      <c r="W104" s="186"/>
      <c r="X104" s="186"/>
      <c r="Y104" s="186"/>
      <c r="Z104" s="186"/>
      <c r="AA104" s="186"/>
      <c r="AB104" s="187"/>
      <c r="AC104" s="184"/>
      <c r="AD104" s="185"/>
      <c r="AE104" s="239"/>
      <c r="AF104" s="240"/>
      <c r="AG104" s="241"/>
      <c r="AH104" s="322"/>
      <c r="AI104" s="323"/>
    </row>
    <row r="105" spans="1:35" ht="13.5" customHeight="1" x14ac:dyDescent="0.15">
      <c r="A105" s="152"/>
      <c r="B105" s="243"/>
      <c r="C105" s="106"/>
      <c r="D105" s="107"/>
      <c r="E105" s="107"/>
      <c r="F105" s="193"/>
      <c r="G105" s="194"/>
      <c r="H105" s="194"/>
      <c r="I105" s="194"/>
      <c r="J105" s="223"/>
      <c r="K105" s="191"/>
      <c r="L105" s="192"/>
      <c r="M105" s="192"/>
      <c r="N105" s="192"/>
      <c r="O105" s="192"/>
      <c r="P105" s="231"/>
      <c r="Q105" s="231"/>
      <c r="R105" s="186" t="str">
        <f t="shared" ref="R105" si="65">IF(D102="内部","－","")</f>
        <v/>
      </c>
      <c r="S105" s="186"/>
      <c r="T105" s="186"/>
      <c r="U105" s="186"/>
      <c r="V105" s="186"/>
      <c r="W105" s="186"/>
      <c r="X105" s="186"/>
      <c r="Y105" s="186"/>
      <c r="Z105" s="186"/>
      <c r="AA105" s="186"/>
      <c r="AB105" s="187"/>
      <c r="AC105" s="184"/>
      <c r="AD105" s="185"/>
      <c r="AE105" s="239"/>
      <c r="AF105" s="240"/>
      <c r="AG105" s="241"/>
      <c r="AH105" s="322"/>
      <c r="AI105" s="323"/>
    </row>
    <row r="106" spans="1:35" ht="13.5" customHeight="1" x14ac:dyDescent="0.15">
      <c r="A106" s="152"/>
      <c r="B106" s="245">
        <v>13</v>
      </c>
      <c r="C106" s="105"/>
      <c r="D106" s="107"/>
      <c r="E106" s="107"/>
      <c r="F106" s="193">
        <f>VLOOKUP($AE$7,' コード表'!$A$2:$BA$32,16,FALSE)</f>
        <v>0</v>
      </c>
      <c r="G106" s="194"/>
      <c r="H106" s="194"/>
      <c r="I106" s="194"/>
      <c r="J106" s="223"/>
      <c r="K106" s="191" t="str">
        <f t="shared" ref="K106" si="66">IF(D106="内部","－","")</f>
        <v/>
      </c>
      <c r="L106" s="192"/>
      <c r="M106" s="192"/>
      <c r="N106" s="192"/>
      <c r="O106" s="192"/>
      <c r="P106" s="231" t="str">
        <f t="shared" ref="P106" si="67">IF(D106="内部","－","")</f>
        <v/>
      </c>
      <c r="Q106" s="231"/>
      <c r="R106" s="186" t="str">
        <f t="shared" ref="R106" si="68">IF(D106="内部","－","")</f>
        <v/>
      </c>
      <c r="S106" s="186"/>
      <c r="T106" s="186"/>
      <c r="U106" s="186"/>
      <c r="V106" s="186"/>
      <c r="W106" s="186"/>
      <c r="X106" s="186"/>
      <c r="Y106" s="186"/>
      <c r="Z106" s="186"/>
      <c r="AA106" s="186"/>
      <c r="AB106" s="187"/>
      <c r="AC106" s="184"/>
      <c r="AD106" s="185"/>
      <c r="AE106" s="236"/>
      <c r="AF106" s="237"/>
      <c r="AG106" s="238"/>
      <c r="AH106" s="322"/>
      <c r="AI106" s="323"/>
    </row>
    <row r="107" spans="1:35" ht="13.5" customHeight="1" x14ac:dyDescent="0.15">
      <c r="A107" s="152"/>
      <c r="B107" s="243"/>
      <c r="C107" s="106"/>
      <c r="D107" s="107"/>
      <c r="E107" s="107"/>
      <c r="F107" s="193"/>
      <c r="G107" s="194"/>
      <c r="H107" s="194"/>
      <c r="I107" s="194"/>
      <c r="J107" s="223"/>
      <c r="K107" s="191"/>
      <c r="L107" s="192"/>
      <c r="M107" s="192"/>
      <c r="N107" s="192"/>
      <c r="O107" s="192"/>
      <c r="P107" s="231"/>
      <c r="Q107" s="231"/>
      <c r="R107" s="186" t="str">
        <f t="shared" ref="R107" si="69">IF(D106="内部","－","")</f>
        <v/>
      </c>
      <c r="S107" s="186"/>
      <c r="T107" s="186"/>
      <c r="U107" s="186"/>
      <c r="V107" s="186"/>
      <c r="W107" s="186"/>
      <c r="X107" s="186"/>
      <c r="Y107" s="186"/>
      <c r="Z107" s="186"/>
      <c r="AA107" s="186"/>
      <c r="AB107" s="187"/>
      <c r="AC107" s="184"/>
      <c r="AD107" s="185"/>
      <c r="AE107" s="239"/>
      <c r="AF107" s="240"/>
      <c r="AG107" s="241"/>
      <c r="AH107" s="322"/>
      <c r="AI107" s="323"/>
    </row>
    <row r="108" spans="1:35" ht="13.5" customHeight="1" x14ac:dyDescent="0.15">
      <c r="A108" s="152"/>
      <c r="B108" s="243"/>
      <c r="C108" s="106"/>
      <c r="D108" s="107"/>
      <c r="E108" s="107"/>
      <c r="F108" s="193"/>
      <c r="G108" s="194"/>
      <c r="H108" s="194"/>
      <c r="I108" s="194"/>
      <c r="J108" s="223"/>
      <c r="K108" s="191"/>
      <c r="L108" s="192"/>
      <c r="M108" s="192"/>
      <c r="N108" s="192"/>
      <c r="O108" s="192"/>
      <c r="P108" s="231"/>
      <c r="Q108" s="231"/>
      <c r="R108" s="186" t="str">
        <f t="shared" ref="R108" si="70">IF(D106="内部","－","")</f>
        <v/>
      </c>
      <c r="S108" s="186"/>
      <c r="T108" s="186"/>
      <c r="U108" s="186"/>
      <c r="V108" s="186"/>
      <c r="W108" s="186"/>
      <c r="X108" s="186"/>
      <c r="Y108" s="186"/>
      <c r="Z108" s="186"/>
      <c r="AA108" s="186"/>
      <c r="AB108" s="187"/>
      <c r="AC108" s="184"/>
      <c r="AD108" s="185"/>
      <c r="AE108" s="239"/>
      <c r="AF108" s="240"/>
      <c r="AG108" s="241"/>
      <c r="AH108" s="322"/>
      <c r="AI108" s="323"/>
    </row>
    <row r="109" spans="1:35" ht="13.5" customHeight="1" x14ac:dyDescent="0.15">
      <c r="A109" s="152"/>
      <c r="B109" s="243"/>
      <c r="C109" s="106"/>
      <c r="D109" s="107"/>
      <c r="E109" s="107"/>
      <c r="F109" s="193"/>
      <c r="G109" s="194"/>
      <c r="H109" s="194"/>
      <c r="I109" s="194"/>
      <c r="J109" s="223"/>
      <c r="K109" s="191"/>
      <c r="L109" s="192"/>
      <c r="M109" s="192"/>
      <c r="N109" s="192"/>
      <c r="O109" s="192"/>
      <c r="P109" s="231"/>
      <c r="Q109" s="231"/>
      <c r="R109" s="186" t="str">
        <f t="shared" ref="R109" si="71">IF(D106="内部","－","")</f>
        <v/>
      </c>
      <c r="S109" s="186"/>
      <c r="T109" s="186"/>
      <c r="U109" s="186"/>
      <c r="V109" s="186"/>
      <c r="W109" s="186"/>
      <c r="X109" s="186"/>
      <c r="Y109" s="186"/>
      <c r="Z109" s="186"/>
      <c r="AA109" s="186"/>
      <c r="AB109" s="187"/>
      <c r="AC109" s="184"/>
      <c r="AD109" s="185"/>
      <c r="AE109" s="239"/>
      <c r="AF109" s="240"/>
      <c r="AG109" s="241"/>
      <c r="AH109" s="322"/>
      <c r="AI109" s="323"/>
    </row>
    <row r="110" spans="1:35" ht="13.5" customHeight="1" x14ac:dyDescent="0.15">
      <c r="A110" s="152"/>
      <c r="B110" s="245">
        <v>14</v>
      </c>
      <c r="C110" s="105"/>
      <c r="D110" s="107"/>
      <c r="E110" s="107"/>
      <c r="F110" s="193">
        <f>VLOOKUP($AE$7,' コード表'!$A$2:$BA$32,17,FALSE)</f>
        <v>0</v>
      </c>
      <c r="G110" s="194"/>
      <c r="H110" s="194"/>
      <c r="I110" s="194"/>
      <c r="J110" s="223"/>
      <c r="K110" s="191" t="str">
        <f t="shared" ref="K110" si="72">IF(D110="内部","－","")</f>
        <v/>
      </c>
      <c r="L110" s="192"/>
      <c r="M110" s="192"/>
      <c r="N110" s="192"/>
      <c r="O110" s="192"/>
      <c r="P110" s="231" t="str">
        <f t="shared" ref="P110" si="73">IF(D110="内部","－","")</f>
        <v/>
      </c>
      <c r="Q110" s="231"/>
      <c r="R110" s="186" t="str">
        <f t="shared" ref="R110" si="74">IF(D110="内部","－","")</f>
        <v/>
      </c>
      <c r="S110" s="186"/>
      <c r="T110" s="186"/>
      <c r="U110" s="186"/>
      <c r="V110" s="186"/>
      <c r="W110" s="186"/>
      <c r="X110" s="186"/>
      <c r="Y110" s="186"/>
      <c r="Z110" s="186"/>
      <c r="AA110" s="186"/>
      <c r="AB110" s="187"/>
      <c r="AC110" s="184"/>
      <c r="AD110" s="185"/>
      <c r="AE110" s="236"/>
      <c r="AF110" s="237"/>
      <c r="AG110" s="238"/>
      <c r="AH110" s="322"/>
      <c r="AI110" s="323"/>
    </row>
    <row r="111" spans="1:35" ht="13.5" customHeight="1" x14ac:dyDescent="0.15">
      <c r="A111" s="152"/>
      <c r="B111" s="243"/>
      <c r="C111" s="106"/>
      <c r="D111" s="107"/>
      <c r="E111" s="107"/>
      <c r="F111" s="193"/>
      <c r="G111" s="194"/>
      <c r="H111" s="194"/>
      <c r="I111" s="194"/>
      <c r="J111" s="223"/>
      <c r="K111" s="191"/>
      <c r="L111" s="192"/>
      <c r="M111" s="192"/>
      <c r="N111" s="192"/>
      <c r="O111" s="192"/>
      <c r="P111" s="231"/>
      <c r="Q111" s="231"/>
      <c r="R111" s="186" t="str">
        <f t="shared" ref="R111" si="75">IF(D110="内部","－","")</f>
        <v/>
      </c>
      <c r="S111" s="186"/>
      <c r="T111" s="186"/>
      <c r="U111" s="186"/>
      <c r="V111" s="186"/>
      <c r="W111" s="186"/>
      <c r="X111" s="186"/>
      <c r="Y111" s="186"/>
      <c r="Z111" s="186"/>
      <c r="AA111" s="186"/>
      <c r="AB111" s="187"/>
      <c r="AC111" s="184"/>
      <c r="AD111" s="185"/>
      <c r="AE111" s="239"/>
      <c r="AF111" s="240"/>
      <c r="AG111" s="241"/>
      <c r="AH111" s="322"/>
      <c r="AI111" s="323"/>
    </row>
    <row r="112" spans="1:35" ht="13.5" customHeight="1" x14ac:dyDescent="0.15">
      <c r="A112" s="152"/>
      <c r="B112" s="243"/>
      <c r="C112" s="106"/>
      <c r="D112" s="107"/>
      <c r="E112" s="107"/>
      <c r="F112" s="193"/>
      <c r="G112" s="194"/>
      <c r="H112" s="194"/>
      <c r="I112" s="194"/>
      <c r="J112" s="223"/>
      <c r="K112" s="191"/>
      <c r="L112" s="192"/>
      <c r="M112" s="192"/>
      <c r="N112" s="192"/>
      <c r="O112" s="192"/>
      <c r="P112" s="231"/>
      <c r="Q112" s="231"/>
      <c r="R112" s="186" t="str">
        <f t="shared" ref="R112" si="76">IF(D110="内部","－","")</f>
        <v/>
      </c>
      <c r="S112" s="186"/>
      <c r="T112" s="186"/>
      <c r="U112" s="186"/>
      <c r="V112" s="186"/>
      <c r="W112" s="186"/>
      <c r="X112" s="186"/>
      <c r="Y112" s="186"/>
      <c r="Z112" s="186"/>
      <c r="AA112" s="186"/>
      <c r="AB112" s="187"/>
      <c r="AC112" s="184"/>
      <c r="AD112" s="185"/>
      <c r="AE112" s="239"/>
      <c r="AF112" s="240"/>
      <c r="AG112" s="241"/>
      <c r="AH112" s="322"/>
      <c r="AI112" s="323"/>
    </row>
    <row r="113" spans="1:35" ht="13.5" customHeight="1" x14ac:dyDescent="0.15">
      <c r="A113" s="152"/>
      <c r="B113" s="243"/>
      <c r="C113" s="106"/>
      <c r="D113" s="107"/>
      <c r="E113" s="107"/>
      <c r="F113" s="193"/>
      <c r="G113" s="194"/>
      <c r="H113" s="194"/>
      <c r="I113" s="194"/>
      <c r="J113" s="223"/>
      <c r="K113" s="191"/>
      <c r="L113" s="192"/>
      <c r="M113" s="192"/>
      <c r="N113" s="192"/>
      <c r="O113" s="192"/>
      <c r="P113" s="231"/>
      <c r="Q113" s="231"/>
      <c r="R113" s="186" t="str">
        <f t="shared" ref="R113" si="77">IF(D110="内部","－","")</f>
        <v/>
      </c>
      <c r="S113" s="186"/>
      <c r="T113" s="186"/>
      <c r="U113" s="186"/>
      <c r="V113" s="186"/>
      <c r="W113" s="186"/>
      <c r="X113" s="186"/>
      <c r="Y113" s="186"/>
      <c r="Z113" s="186"/>
      <c r="AA113" s="186"/>
      <c r="AB113" s="187"/>
      <c r="AC113" s="184"/>
      <c r="AD113" s="185"/>
      <c r="AE113" s="239"/>
      <c r="AF113" s="240"/>
      <c r="AG113" s="241"/>
      <c r="AH113" s="322"/>
      <c r="AI113" s="323"/>
    </row>
    <row r="114" spans="1:35" ht="13.5" customHeight="1" x14ac:dyDescent="0.15">
      <c r="A114" s="152"/>
      <c r="B114" s="245">
        <v>15</v>
      </c>
      <c r="C114" s="106"/>
      <c r="D114" s="107"/>
      <c r="E114" s="107"/>
      <c r="F114" s="193">
        <f>VLOOKUP($AE$7,' コード表'!$A$2:$BA$32,18,FALSE)</f>
        <v>0</v>
      </c>
      <c r="G114" s="194"/>
      <c r="H114" s="194"/>
      <c r="I114" s="194"/>
      <c r="J114" s="223"/>
      <c r="K114" s="191" t="str">
        <f t="shared" ref="K114" si="78">IF(D114="内部","－","")</f>
        <v/>
      </c>
      <c r="L114" s="192"/>
      <c r="M114" s="192"/>
      <c r="N114" s="192"/>
      <c r="O114" s="192"/>
      <c r="P114" s="231" t="str">
        <f t="shared" ref="P114" si="79">IF(D114="内部","－","")</f>
        <v/>
      </c>
      <c r="Q114" s="231"/>
      <c r="R114" s="186" t="str">
        <f t="shared" ref="R114" si="80">IF(D114="内部","－","")</f>
        <v/>
      </c>
      <c r="S114" s="186"/>
      <c r="T114" s="186"/>
      <c r="U114" s="186"/>
      <c r="V114" s="186"/>
      <c r="W114" s="186"/>
      <c r="X114" s="186"/>
      <c r="Y114" s="186"/>
      <c r="Z114" s="186"/>
      <c r="AA114" s="186"/>
      <c r="AB114" s="187"/>
      <c r="AC114" s="184"/>
      <c r="AD114" s="185"/>
      <c r="AE114" s="236"/>
      <c r="AF114" s="237"/>
      <c r="AG114" s="238"/>
      <c r="AH114" s="322"/>
      <c r="AI114" s="323"/>
    </row>
    <row r="115" spans="1:35" ht="13.5" customHeight="1" x14ac:dyDescent="0.15">
      <c r="A115" s="152"/>
      <c r="B115" s="243"/>
      <c r="C115" s="106"/>
      <c r="D115" s="107"/>
      <c r="E115" s="107"/>
      <c r="F115" s="193"/>
      <c r="G115" s="194"/>
      <c r="H115" s="194"/>
      <c r="I115" s="194"/>
      <c r="J115" s="223"/>
      <c r="K115" s="191"/>
      <c r="L115" s="192"/>
      <c r="M115" s="192"/>
      <c r="N115" s="192"/>
      <c r="O115" s="192"/>
      <c r="P115" s="231"/>
      <c r="Q115" s="231"/>
      <c r="R115" s="186" t="str">
        <f t="shared" ref="R115" si="81">IF(D114="内部","－","")</f>
        <v/>
      </c>
      <c r="S115" s="186"/>
      <c r="T115" s="186"/>
      <c r="U115" s="186"/>
      <c r="V115" s="186"/>
      <c r="W115" s="186"/>
      <c r="X115" s="186"/>
      <c r="Y115" s="186"/>
      <c r="Z115" s="186"/>
      <c r="AA115" s="186"/>
      <c r="AB115" s="187"/>
      <c r="AC115" s="184"/>
      <c r="AD115" s="185"/>
      <c r="AE115" s="239"/>
      <c r="AF115" s="240"/>
      <c r="AG115" s="241"/>
      <c r="AH115" s="322"/>
      <c r="AI115" s="323"/>
    </row>
    <row r="116" spans="1:35" ht="13.5" customHeight="1" x14ac:dyDescent="0.15">
      <c r="A116" s="152"/>
      <c r="B116" s="243"/>
      <c r="C116" s="106"/>
      <c r="D116" s="107"/>
      <c r="E116" s="107"/>
      <c r="F116" s="193"/>
      <c r="G116" s="194"/>
      <c r="H116" s="194"/>
      <c r="I116" s="194"/>
      <c r="J116" s="223"/>
      <c r="K116" s="191"/>
      <c r="L116" s="192"/>
      <c r="M116" s="192"/>
      <c r="N116" s="192"/>
      <c r="O116" s="192"/>
      <c r="P116" s="231"/>
      <c r="Q116" s="231"/>
      <c r="R116" s="186" t="str">
        <f t="shared" ref="R116" si="82">IF(D114="内部","－","")</f>
        <v/>
      </c>
      <c r="S116" s="186"/>
      <c r="T116" s="186"/>
      <c r="U116" s="186"/>
      <c r="V116" s="186"/>
      <c r="W116" s="186"/>
      <c r="X116" s="186"/>
      <c r="Y116" s="186"/>
      <c r="Z116" s="186"/>
      <c r="AA116" s="186"/>
      <c r="AB116" s="187"/>
      <c r="AC116" s="184"/>
      <c r="AD116" s="185"/>
      <c r="AE116" s="239"/>
      <c r="AF116" s="240"/>
      <c r="AG116" s="241"/>
      <c r="AH116" s="322"/>
      <c r="AI116" s="323"/>
    </row>
    <row r="117" spans="1:35" ht="13.5" customHeight="1" x14ac:dyDescent="0.15">
      <c r="A117" s="152"/>
      <c r="B117" s="326"/>
      <c r="C117" s="336"/>
      <c r="D117" s="327"/>
      <c r="E117" s="327"/>
      <c r="F117" s="328"/>
      <c r="G117" s="329"/>
      <c r="H117" s="329"/>
      <c r="I117" s="329"/>
      <c r="J117" s="330"/>
      <c r="K117" s="333"/>
      <c r="L117" s="334"/>
      <c r="M117" s="334"/>
      <c r="N117" s="334"/>
      <c r="O117" s="334"/>
      <c r="P117" s="335"/>
      <c r="Q117" s="335"/>
      <c r="R117" s="331" t="str">
        <f t="shared" ref="R117" si="83">IF(D114="内部","－","")</f>
        <v/>
      </c>
      <c r="S117" s="331"/>
      <c r="T117" s="331"/>
      <c r="U117" s="331"/>
      <c r="V117" s="331"/>
      <c r="W117" s="331"/>
      <c r="X117" s="331"/>
      <c r="Y117" s="331"/>
      <c r="Z117" s="331"/>
      <c r="AA117" s="331"/>
      <c r="AB117" s="332"/>
      <c r="AC117" s="339"/>
      <c r="AD117" s="340"/>
      <c r="AE117" s="239"/>
      <c r="AF117" s="240"/>
      <c r="AG117" s="241"/>
      <c r="AH117" s="337"/>
      <c r="AI117" s="338"/>
    </row>
    <row r="118" spans="1:35" ht="13.5" customHeight="1" x14ac:dyDescent="0.15">
      <c r="A118" s="152"/>
      <c r="B118" s="242">
        <v>16</v>
      </c>
      <c r="C118" s="105"/>
      <c r="D118" s="177"/>
      <c r="E118" s="177"/>
      <c r="F118" s="224">
        <f>VLOOKUP($AE$7,' コード表'!$A$2:$BA$32,19,FALSE)</f>
        <v>0</v>
      </c>
      <c r="G118" s="225"/>
      <c r="H118" s="225"/>
      <c r="I118" s="225"/>
      <c r="J118" s="226"/>
      <c r="K118" s="293" t="str">
        <f>IF(D118="内部","－","")</f>
        <v/>
      </c>
      <c r="L118" s="294"/>
      <c r="M118" s="294"/>
      <c r="N118" s="294"/>
      <c r="O118" s="294"/>
      <c r="P118" s="297" t="str">
        <f>IF(D118="内部","－","")</f>
        <v/>
      </c>
      <c r="Q118" s="297"/>
      <c r="R118" s="182" t="str">
        <f>IF(D118="内部","－","")</f>
        <v/>
      </c>
      <c r="S118" s="182"/>
      <c r="T118" s="182"/>
      <c r="U118" s="182"/>
      <c r="V118" s="182"/>
      <c r="W118" s="182"/>
      <c r="X118" s="182"/>
      <c r="Y118" s="182"/>
      <c r="Z118" s="182"/>
      <c r="AA118" s="182"/>
      <c r="AB118" s="183"/>
      <c r="AC118" s="347"/>
      <c r="AD118" s="348"/>
      <c r="AE118" s="341"/>
      <c r="AF118" s="342"/>
      <c r="AG118" s="343"/>
      <c r="AH118" s="349"/>
      <c r="AI118" s="350"/>
    </row>
    <row r="119" spans="1:35" ht="13.5" customHeight="1" x14ac:dyDescent="0.15">
      <c r="A119" s="152"/>
      <c r="B119" s="243"/>
      <c r="C119" s="106"/>
      <c r="D119" s="107"/>
      <c r="E119" s="107"/>
      <c r="F119" s="193"/>
      <c r="G119" s="194"/>
      <c r="H119" s="194"/>
      <c r="I119" s="194"/>
      <c r="J119" s="223"/>
      <c r="K119" s="191"/>
      <c r="L119" s="192"/>
      <c r="M119" s="192"/>
      <c r="N119" s="192"/>
      <c r="O119" s="192"/>
      <c r="P119" s="231"/>
      <c r="Q119" s="231"/>
      <c r="R119" s="186" t="str">
        <f>IF(D118="内部","－","")</f>
        <v/>
      </c>
      <c r="S119" s="186"/>
      <c r="T119" s="186"/>
      <c r="U119" s="186"/>
      <c r="V119" s="186"/>
      <c r="W119" s="186"/>
      <c r="X119" s="186"/>
      <c r="Y119" s="186"/>
      <c r="Z119" s="186"/>
      <c r="AA119" s="186"/>
      <c r="AB119" s="187"/>
      <c r="AC119" s="184"/>
      <c r="AD119" s="185"/>
      <c r="AE119" s="344"/>
      <c r="AF119" s="345"/>
      <c r="AG119" s="346"/>
      <c r="AH119" s="322"/>
      <c r="AI119" s="323"/>
    </row>
    <row r="120" spans="1:35" ht="13.5" customHeight="1" x14ac:dyDescent="0.15">
      <c r="A120" s="152"/>
      <c r="B120" s="243"/>
      <c r="C120" s="106"/>
      <c r="D120" s="107"/>
      <c r="E120" s="107"/>
      <c r="F120" s="193"/>
      <c r="G120" s="194"/>
      <c r="H120" s="194"/>
      <c r="I120" s="194"/>
      <c r="J120" s="223"/>
      <c r="K120" s="191"/>
      <c r="L120" s="192"/>
      <c r="M120" s="192"/>
      <c r="N120" s="192"/>
      <c r="O120" s="192"/>
      <c r="P120" s="231"/>
      <c r="Q120" s="231"/>
      <c r="R120" s="186" t="str">
        <f>IF(D118="内部","－","")</f>
        <v/>
      </c>
      <c r="S120" s="186"/>
      <c r="T120" s="186"/>
      <c r="U120" s="186"/>
      <c r="V120" s="186"/>
      <c r="W120" s="186"/>
      <c r="X120" s="186"/>
      <c r="Y120" s="186"/>
      <c r="Z120" s="186"/>
      <c r="AA120" s="186"/>
      <c r="AB120" s="187"/>
      <c r="AC120" s="184"/>
      <c r="AD120" s="185"/>
      <c r="AE120" s="344"/>
      <c r="AF120" s="345"/>
      <c r="AG120" s="346"/>
      <c r="AH120" s="322"/>
      <c r="AI120" s="323"/>
    </row>
    <row r="121" spans="1:35" ht="13.5" customHeight="1" x14ac:dyDescent="0.15">
      <c r="A121" s="152"/>
      <c r="B121" s="243"/>
      <c r="C121" s="106"/>
      <c r="D121" s="107"/>
      <c r="E121" s="107"/>
      <c r="F121" s="193"/>
      <c r="G121" s="194"/>
      <c r="H121" s="194"/>
      <c r="I121" s="194"/>
      <c r="J121" s="223"/>
      <c r="K121" s="191"/>
      <c r="L121" s="192"/>
      <c r="M121" s="192"/>
      <c r="N121" s="192"/>
      <c r="O121" s="192"/>
      <c r="P121" s="231"/>
      <c r="Q121" s="231"/>
      <c r="R121" s="186" t="str">
        <f>IF(D118="内部","－","")</f>
        <v/>
      </c>
      <c r="S121" s="186"/>
      <c r="T121" s="186"/>
      <c r="U121" s="186"/>
      <c r="V121" s="186"/>
      <c r="W121" s="186"/>
      <c r="X121" s="186"/>
      <c r="Y121" s="186"/>
      <c r="Z121" s="186"/>
      <c r="AA121" s="186"/>
      <c r="AB121" s="187"/>
      <c r="AC121" s="184"/>
      <c r="AD121" s="185"/>
      <c r="AE121" s="344"/>
      <c r="AF121" s="345"/>
      <c r="AG121" s="346"/>
      <c r="AH121" s="322"/>
      <c r="AI121" s="323"/>
    </row>
    <row r="122" spans="1:35" ht="13.5" customHeight="1" x14ac:dyDescent="0.15">
      <c r="A122" s="152"/>
      <c r="B122" s="245">
        <v>17</v>
      </c>
      <c r="C122" s="105"/>
      <c r="D122" s="107"/>
      <c r="E122" s="107"/>
      <c r="F122" s="193">
        <f>VLOOKUP($AE$7,' コード表'!$A$2:$BA$32,20,FALSE)</f>
        <v>0</v>
      </c>
      <c r="G122" s="194"/>
      <c r="H122" s="194"/>
      <c r="I122" s="194"/>
      <c r="J122" s="223"/>
      <c r="K122" s="191" t="str">
        <f>IF(D122="内部","－","")</f>
        <v/>
      </c>
      <c r="L122" s="192"/>
      <c r="M122" s="192"/>
      <c r="N122" s="192"/>
      <c r="O122" s="192"/>
      <c r="P122" s="231" t="str">
        <f>IF(D122="内部","－","")</f>
        <v/>
      </c>
      <c r="Q122" s="231"/>
      <c r="R122" s="186" t="str">
        <f>IF(D122="内部","－","")</f>
        <v/>
      </c>
      <c r="S122" s="186"/>
      <c r="T122" s="186"/>
      <c r="U122" s="186"/>
      <c r="V122" s="186"/>
      <c r="W122" s="186"/>
      <c r="X122" s="186"/>
      <c r="Y122" s="186"/>
      <c r="Z122" s="186"/>
      <c r="AA122" s="186"/>
      <c r="AB122" s="187"/>
      <c r="AC122" s="184"/>
      <c r="AD122" s="185"/>
      <c r="AE122" s="341"/>
      <c r="AF122" s="342"/>
      <c r="AG122" s="343"/>
      <c r="AH122" s="322"/>
      <c r="AI122" s="323"/>
    </row>
    <row r="123" spans="1:35" ht="13.5" customHeight="1" x14ac:dyDescent="0.15">
      <c r="A123" s="152"/>
      <c r="B123" s="243"/>
      <c r="C123" s="106"/>
      <c r="D123" s="107"/>
      <c r="E123" s="107"/>
      <c r="F123" s="193"/>
      <c r="G123" s="194"/>
      <c r="H123" s="194"/>
      <c r="I123" s="194"/>
      <c r="J123" s="223"/>
      <c r="K123" s="191"/>
      <c r="L123" s="192"/>
      <c r="M123" s="192"/>
      <c r="N123" s="192"/>
      <c r="O123" s="192"/>
      <c r="P123" s="231"/>
      <c r="Q123" s="231"/>
      <c r="R123" s="186" t="str">
        <f>IF(D122="内部","－","")</f>
        <v/>
      </c>
      <c r="S123" s="186"/>
      <c r="T123" s="186"/>
      <c r="U123" s="186"/>
      <c r="V123" s="186"/>
      <c r="W123" s="186"/>
      <c r="X123" s="186"/>
      <c r="Y123" s="186"/>
      <c r="Z123" s="186"/>
      <c r="AA123" s="186"/>
      <c r="AB123" s="187"/>
      <c r="AC123" s="184"/>
      <c r="AD123" s="185"/>
      <c r="AE123" s="344"/>
      <c r="AF123" s="345"/>
      <c r="AG123" s="346"/>
      <c r="AH123" s="322"/>
      <c r="AI123" s="323"/>
    </row>
    <row r="124" spans="1:35" ht="13.5" customHeight="1" x14ac:dyDescent="0.15">
      <c r="A124" s="152"/>
      <c r="B124" s="243"/>
      <c r="C124" s="106"/>
      <c r="D124" s="107"/>
      <c r="E124" s="107"/>
      <c r="F124" s="193"/>
      <c r="G124" s="194"/>
      <c r="H124" s="194"/>
      <c r="I124" s="194"/>
      <c r="J124" s="223"/>
      <c r="K124" s="191"/>
      <c r="L124" s="192"/>
      <c r="M124" s="192"/>
      <c r="N124" s="192"/>
      <c r="O124" s="192"/>
      <c r="P124" s="231"/>
      <c r="Q124" s="231"/>
      <c r="R124" s="186" t="str">
        <f>IF(D122="内部","－","")</f>
        <v/>
      </c>
      <c r="S124" s="186"/>
      <c r="T124" s="186"/>
      <c r="U124" s="186"/>
      <c r="V124" s="186"/>
      <c r="W124" s="186"/>
      <c r="X124" s="186"/>
      <c r="Y124" s="186"/>
      <c r="Z124" s="186"/>
      <c r="AA124" s="186"/>
      <c r="AB124" s="187"/>
      <c r="AC124" s="184"/>
      <c r="AD124" s="185"/>
      <c r="AE124" s="344"/>
      <c r="AF124" s="345"/>
      <c r="AG124" s="346"/>
      <c r="AH124" s="322"/>
      <c r="AI124" s="323"/>
    </row>
    <row r="125" spans="1:35" ht="13.5" customHeight="1" x14ac:dyDescent="0.15">
      <c r="A125" s="152"/>
      <c r="B125" s="243"/>
      <c r="C125" s="106"/>
      <c r="D125" s="107"/>
      <c r="E125" s="107"/>
      <c r="F125" s="193"/>
      <c r="G125" s="194"/>
      <c r="H125" s="194"/>
      <c r="I125" s="194"/>
      <c r="J125" s="223"/>
      <c r="K125" s="191"/>
      <c r="L125" s="192"/>
      <c r="M125" s="192"/>
      <c r="N125" s="192"/>
      <c r="O125" s="192"/>
      <c r="P125" s="231"/>
      <c r="Q125" s="231"/>
      <c r="R125" s="186" t="str">
        <f>IF(D122="内部","－","")</f>
        <v/>
      </c>
      <c r="S125" s="186"/>
      <c r="T125" s="186"/>
      <c r="U125" s="186"/>
      <c r="V125" s="186"/>
      <c r="W125" s="186"/>
      <c r="X125" s="186"/>
      <c r="Y125" s="186"/>
      <c r="Z125" s="186"/>
      <c r="AA125" s="186"/>
      <c r="AB125" s="187"/>
      <c r="AC125" s="184"/>
      <c r="AD125" s="185"/>
      <c r="AE125" s="344"/>
      <c r="AF125" s="345"/>
      <c r="AG125" s="346"/>
      <c r="AH125" s="322"/>
      <c r="AI125" s="323"/>
    </row>
    <row r="126" spans="1:35" ht="13.5" customHeight="1" x14ac:dyDescent="0.15">
      <c r="A126" s="152"/>
      <c r="B126" s="245">
        <v>18</v>
      </c>
      <c r="C126" s="105"/>
      <c r="D126" s="107"/>
      <c r="E126" s="107"/>
      <c r="F126" s="193">
        <f>VLOOKUP($AE$7,' コード表'!$A$2:$BA$32,21,FALSE)</f>
        <v>0</v>
      </c>
      <c r="G126" s="194"/>
      <c r="H126" s="194"/>
      <c r="I126" s="194"/>
      <c r="J126" s="223"/>
      <c r="K126" s="191" t="str">
        <f>IF(D126="内部","－","")</f>
        <v/>
      </c>
      <c r="L126" s="192"/>
      <c r="M126" s="192"/>
      <c r="N126" s="192"/>
      <c r="O126" s="192"/>
      <c r="P126" s="231" t="str">
        <f>IF(D126="内部","－","")</f>
        <v/>
      </c>
      <c r="Q126" s="231"/>
      <c r="R126" s="186" t="str">
        <f>IF(D126="内部","－","")</f>
        <v/>
      </c>
      <c r="S126" s="186"/>
      <c r="T126" s="186"/>
      <c r="U126" s="186"/>
      <c r="V126" s="186"/>
      <c r="W126" s="186"/>
      <c r="X126" s="186"/>
      <c r="Y126" s="186"/>
      <c r="Z126" s="186"/>
      <c r="AA126" s="186"/>
      <c r="AB126" s="187"/>
      <c r="AC126" s="184"/>
      <c r="AD126" s="185"/>
      <c r="AE126" s="341"/>
      <c r="AF126" s="342"/>
      <c r="AG126" s="343"/>
      <c r="AH126" s="322"/>
      <c r="AI126" s="323"/>
    </row>
    <row r="127" spans="1:35" ht="13.5" customHeight="1" x14ac:dyDescent="0.15">
      <c r="A127" s="152"/>
      <c r="B127" s="243"/>
      <c r="C127" s="106"/>
      <c r="D127" s="107"/>
      <c r="E127" s="107"/>
      <c r="F127" s="193"/>
      <c r="G127" s="194"/>
      <c r="H127" s="194"/>
      <c r="I127" s="194"/>
      <c r="J127" s="223"/>
      <c r="K127" s="191"/>
      <c r="L127" s="192"/>
      <c r="M127" s="192"/>
      <c r="N127" s="192"/>
      <c r="O127" s="192"/>
      <c r="P127" s="231"/>
      <c r="Q127" s="231"/>
      <c r="R127" s="186" t="str">
        <f>IF(D126="内部","－","")</f>
        <v/>
      </c>
      <c r="S127" s="186"/>
      <c r="T127" s="186"/>
      <c r="U127" s="186"/>
      <c r="V127" s="186"/>
      <c r="W127" s="186"/>
      <c r="X127" s="186"/>
      <c r="Y127" s="186"/>
      <c r="Z127" s="186"/>
      <c r="AA127" s="186"/>
      <c r="AB127" s="187"/>
      <c r="AC127" s="184"/>
      <c r="AD127" s="185"/>
      <c r="AE127" s="344"/>
      <c r="AF127" s="345"/>
      <c r="AG127" s="346"/>
      <c r="AH127" s="322"/>
      <c r="AI127" s="323"/>
    </row>
    <row r="128" spans="1:35" ht="13.5" customHeight="1" x14ac:dyDescent="0.15">
      <c r="A128" s="152"/>
      <c r="B128" s="243"/>
      <c r="C128" s="106"/>
      <c r="D128" s="107"/>
      <c r="E128" s="107"/>
      <c r="F128" s="193"/>
      <c r="G128" s="194"/>
      <c r="H128" s="194"/>
      <c r="I128" s="194"/>
      <c r="J128" s="223"/>
      <c r="K128" s="191"/>
      <c r="L128" s="192"/>
      <c r="M128" s="192"/>
      <c r="N128" s="192"/>
      <c r="O128" s="192"/>
      <c r="P128" s="231"/>
      <c r="Q128" s="231"/>
      <c r="R128" s="186" t="str">
        <f>IF(D126="内部","－","")</f>
        <v/>
      </c>
      <c r="S128" s="186"/>
      <c r="T128" s="186"/>
      <c r="U128" s="186"/>
      <c r="V128" s="186"/>
      <c r="W128" s="186"/>
      <c r="X128" s="186"/>
      <c r="Y128" s="186"/>
      <c r="Z128" s="186"/>
      <c r="AA128" s="186"/>
      <c r="AB128" s="187"/>
      <c r="AC128" s="184"/>
      <c r="AD128" s="185"/>
      <c r="AE128" s="344"/>
      <c r="AF128" s="345"/>
      <c r="AG128" s="346"/>
      <c r="AH128" s="322"/>
      <c r="AI128" s="323"/>
    </row>
    <row r="129" spans="1:35" ht="13.5" customHeight="1" x14ac:dyDescent="0.15">
      <c r="A129" s="152"/>
      <c r="B129" s="243"/>
      <c r="C129" s="106"/>
      <c r="D129" s="107"/>
      <c r="E129" s="107"/>
      <c r="F129" s="193"/>
      <c r="G129" s="194"/>
      <c r="H129" s="194"/>
      <c r="I129" s="194"/>
      <c r="J129" s="223"/>
      <c r="K129" s="191"/>
      <c r="L129" s="192"/>
      <c r="M129" s="192"/>
      <c r="N129" s="192"/>
      <c r="O129" s="192"/>
      <c r="P129" s="231"/>
      <c r="Q129" s="231"/>
      <c r="R129" s="186" t="str">
        <f>IF(D126="内部","－","")</f>
        <v/>
      </c>
      <c r="S129" s="186"/>
      <c r="T129" s="186"/>
      <c r="U129" s="186"/>
      <c r="V129" s="186"/>
      <c r="W129" s="186"/>
      <c r="X129" s="186"/>
      <c r="Y129" s="186"/>
      <c r="Z129" s="186"/>
      <c r="AA129" s="186"/>
      <c r="AB129" s="187"/>
      <c r="AC129" s="184"/>
      <c r="AD129" s="185"/>
      <c r="AE129" s="344"/>
      <c r="AF129" s="345"/>
      <c r="AG129" s="346"/>
      <c r="AH129" s="322"/>
      <c r="AI129" s="323"/>
    </row>
    <row r="130" spans="1:35" ht="13.5" customHeight="1" x14ac:dyDescent="0.15">
      <c r="A130" s="152"/>
      <c r="B130" s="245">
        <v>19</v>
      </c>
      <c r="C130" s="105"/>
      <c r="D130" s="107"/>
      <c r="E130" s="107"/>
      <c r="F130" s="193">
        <f>VLOOKUP($AE$7,' コード表'!$A$2:$BA$32,22,FALSE)</f>
        <v>0</v>
      </c>
      <c r="G130" s="194"/>
      <c r="H130" s="194"/>
      <c r="I130" s="194"/>
      <c r="J130" s="223"/>
      <c r="K130" s="191" t="str">
        <f>IF(D130="内部","－","")</f>
        <v/>
      </c>
      <c r="L130" s="192"/>
      <c r="M130" s="192"/>
      <c r="N130" s="192"/>
      <c r="O130" s="192"/>
      <c r="P130" s="231" t="str">
        <f>IF(D130="内部","－","")</f>
        <v/>
      </c>
      <c r="Q130" s="231"/>
      <c r="R130" s="186" t="str">
        <f>IF(D130="内部","－","")</f>
        <v/>
      </c>
      <c r="S130" s="186"/>
      <c r="T130" s="186"/>
      <c r="U130" s="186"/>
      <c r="V130" s="186"/>
      <c r="W130" s="186"/>
      <c r="X130" s="186"/>
      <c r="Y130" s="186"/>
      <c r="Z130" s="186"/>
      <c r="AA130" s="186"/>
      <c r="AB130" s="187"/>
      <c r="AC130" s="184"/>
      <c r="AD130" s="185"/>
      <c r="AE130" s="341"/>
      <c r="AF130" s="342"/>
      <c r="AG130" s="343"/>
      <c r="AH130" s="322"/>
      <c r="AI130" s="323"/>
    </row>
    <row r="131" spans="1:35" ht="13.5" customHeight="1" x14ac:dyDescent="0.15">
      <c r="A131" s="152"/>
      <c r="B131" s="243"/>
      <c r="C131" s="106"/>
      <c r="D131" s="107"/>
      <c r="E131" s="107"/>
      <c r="F131" s="193"/>
      <c r="G131" s="194"/>
      <c r="H131" s="194"/>
      <c r="I131" s="194"/>
      <c r="J131" s="223"/>
      <c r="K131" s="191"/>
      <c r="L131" s="192"/>
      <c r="M131" s="192"/>
      <c r="N131" s="192"/>
      <c r="O131" s="192"/>
      <c r="P131" s="231"/>
      <c r="Q131" s="231"/>
      <c r="R131" s="186" t="str">
        <f>IF(D130="内部","－","")</f>
        <v/>
      </c>
      <c r="S131" s="186"/>
      <c r="T131" s="186"/>
      <c r="U131" s="186"/>
      <c r="V131" s="186"/>
      <c r="W131" s="186"/>
      <c r="X131" s="186"/>
      <c r="Y131" s="186"/>
      <c r="Z131" s="186"/>
      <c r="AA131" s="186"/>
      <c r="AB131" s="187"/>
      <c r="AC131" s="184"/>
      <c r="AD131" s="185"/>
      <c r="AE131" s="344"/>
      <c r="AF131" s="345"/>
      <c r="AG131" s="346"/>
      <c r="AH131" s="322"/>
      <c r="AI131" s="323"/>
    </row>
    <row r="132" spans="1:35" ht="13.5" customHeight="1" x14ac:dyDescent="0.15">
      <c r="A132" s="152"/>
      <c r="B132" s="243"/>
      <c r="C132" s="106"/>
      <c r="D132" s="107"/>
      <c r="E132" s="107"/>
      <c r="F132" s="193"/>
      <c r="G132" s="194"/>
      <c r="H132" s="194"/>
      <c r="I132" s="194"/>
      <c r="J132" s="223"/>
      <c r="K132" s="191"/>
      <c r="L132" s="192"/>
      <c r="M132" s="192"/>
      <c r="N132" s="192"/>
      <c r="O132" s="192"/>
      <c r="P132" s="231"/>
      <c r="Q132" s="231"/>
      <c r="R132" s="186" t="str">
        <f>IF(D130="内部","－","")</f>
        <v/>
      </c>
      <c r="S132" s="186"/>
      <c r="T132" s="186"/>
      <c r="U132" s="186"/>
      <c r="V132" s="186"/>
      <c r="W132" s="186"/>
      <c r="X132" s="186"/>
      <c r="Y132" s="186"/>
      <c r="Z132" s="186"/>
      <c r="AA132" s="186"/>
      <c r="AB132" s="187"/>
      <c r="AC132" s="184"/>
      <c r="AD132" s="185"/>
      <c r="AE132" s="344"/>
      <c r="AF132" s="345"/>
      <c r="AG132" s="346"/>
      <c r="AH132" s="322"/>
      <c r="AI132" s="323"/>
    </row>
    <row r="133" spans="1:35" ht="13.5" customHeight="1" x14ac:dyDescent="0.15">
      <c r="A133" s="152"/>
      <c r="B133" s="243"/>
      <c r="C133" s="106"/>
      <c r="D133" s="107"/>
      <c r="E133" s="107"/>
      <c r="F133" s="193"/>
      <c r="G133" s="194"/>
      <c r="H133" s="194"/>
      <c r="I133" s="194"/>
      <c r="J133" s="223"/>
      <c r="K133" s="191"/>
      <c r="L133" s="192"/>
      <c r="M133" s="192"/>
      <c r="N133" s="192"/>
      <c r="O133" s="192"/>
      <c r="P133" s="231"/>
      <c r="Q133" s="231"/>
      <c r="R133" s="186" t="str">
        <f>IF(D130="内部","－","")</f>
        <v/>
      </c>
      <c r="S133" s="186"/>
      <c r="T133" s="186"/>
      <c r="U133" s="186"/>
      <c r="V133" s="186"/>
      <c r="W133" s="186"/>
      <c r="X133" s="186"/>
      <c r="Y133" s="186"/>
      <c r="Z133" s="186"/>
      <c r="AA133" s="186"/>
      <c r="AB133" s="187"/>
      <c r="AC133" s="184"/>
      <c r="AD133" s="185"/>
      <c r="AE133" s="344"/>
      <c r="AF133" s="345"/>
      <c r="AG133" s="346"/>
      <c r="AH133" s="322"/>
      <c r="AI133" s="323"/>
    </row>
    <row r="134" spans="1:35" ht="13.5" customHeight="1" x14ac:dyDescent="0.15">
      <c r="A134" s="152"/>
      <c r="B134" s="245">
        <v>20</v>
      </c>
      <c r="C134" s="105"/>
      <c r="D134" s="107"/>
      <c r="E134" s="107"/>
      <c r="F134" s="193">
        <f>VLOOKUP($AE$7,' コード表'!$A$2:$BA$32,23,FALSE)</f>
        <v>0</v>
      </c>
      <c r="G134" s="194"/>
      <c r="H134" s="194"/>
      <c r="I134" s="194"/>
      <c r="J134" s="223"/>
      <c r="K134" s="191" t="str">
        <f>IF(D134="内部","－","")</f>
        <v/>
      </c>
      <c r="L134" s="192"/>
      <c r="M134" s="192"/>
      <c r="N134" s="192"/>
      <c r="O134" s="192"/>
      <c r="P134" s="231" t="str">
        <f>IF(D134="内部","－","")</f>
        <v/>
      </c>
      <c r="Q134" s="231"/>
      <c r="R134" s="186" t="str">
        <f>IF(D134="内部","－","")</f>
        <v/>
      </c>
      <c r="S134" s="186"/>
      <c r="T134" s="186"/>
      <c r="U134" s="186"/>
      <c r="V134" s="186"/>
      <c r="W134" s="186"/>
      <c r="X134" s="186"/>
      <c r="Y134" s="186"/>
      <c r="Z134" s="186"/>
      <c r="AA134" s="186"/>
      <c r="AB134" s="187"/>
      <c r="AC134" s="184"/>
      <c r="AD134" s="185"/>
      <c r="AE134" s="341"/>
      <c r="AF134" s="342"/>
      <c r="AG134" s="343"/>
      <c r="AH134" s="322"/>
      <c r="AI134" s="323"/>
    </row>
    <row r="135" spans="1:35" ht="13.5" customHeight="1" x14ac:dyDescent="0.15">
      <c r="A135" s="152"/>
      <c r="B135" s="243"/>
      <c r="C135" s="106"/>
      <c r="D135" s="107"/>
      <c r="E135" s="107"/>
      <c r="F135" s="193"/>
      <c r="G135" s="194"/>
      <c r="H135" s="194"/>
      <c r="I135" s="194"/>
      <c r="J135" s="223"/>
      <c r="K135" s="191"/>
      <c r="L135" s="192"/>
      <c r="M135" s="192"/>
      <c r="N135" s="192"/>
      <c r="O135" s="192"/>
      <c r="P135" s="231"/>
      <c r="Q135" s="231"/>
      <c r="R135" s="186" t="str">
        <f>IF(D134="内部","－","")</f>
        <v/>
      </c>
      <c r="S135" s="186"/>
      <c r="T135" s="186"/>
      <c r="U135" s="186"/>
      <c r="V135" s="186"/>
      <c r="W135" s="186"/>
      <c r="X135" s="186"/>
      <c r="Y135" s="186"/>
      <c r="Z135" s="186"/>
      <c r="AA135" s="186"/>
      <c r="AB135" s="187"/>
      <c r="AC135" s="184"/>
      <c r="AD135" s="185"/>
      <c r="AE135" s="344"/>
      <c r="AF135" s="345"/>
      <c r="AG135" s="346"/>
      <c r="AH135" s="322"/>
      <c r="AI135" s="323"/>
    </row>
    <row r="136" spans="1:35" ht="13.5" customHeight="1" x14ac:dyDescent="0.15">
      <c r="A136" s="152"/>
      <c r="B136" s="243"/>
      <c r="C136" s="106"/>
      <c r="D136" s="107"/>
      <c r="E136" s="107"/>
      <c r="F136" s="193"/>
      <c r="G136" s="194"/>
      <c r="H136" s="194"/>
      <c r="I136" s="194"/>
      <c r="J136" s="223"/>
      <c r="K136" s="191"/>
      <c r="L136" s="192"/>
      <c r="M136" s="192"/>
      <c r="N136" s="192"/>
      <c r="O136" s="192"/>
      <c r="P136" s="231"/>
      <c r="Q136" s="231"/>
      <c r="R136" s="186" t="str">
        <f>IF(D134="内部","－","")</f>
        <v/>
      </c>
      <c r="S136" s="186"/>
      <c r="T136" s="186"/>
      <c r="U136" s="186"/>
      <c r="V136" s="186"/>
      <c r="W136" s="186"/>
      <c r="X136" s="186"/>
      <c r="Y136" s="186"/>
      <c r="Z136" s="186"/>
      <c r="AA136" s="186"/>
      <c r="AB136" s="187"/>
      <c r="AC136" s="184"/>
      <c r="AD136" s="185"/>
      <c r="AE136" s="344"/>
      <c r="AF136" s="345"/>
      <c r="AG136" s="346"/>
      <c r="AH136" s="322"/>
      <c r="AI136" s="323"/>
    </row>
    <row r="137" spans="1:35" ht="13.5" customHeight="1" x14ac:dyDescent="0.15">
      <c r="A137" s="152"/>
      <c r="B137" s="243"/>
      <c r="C137" s="106"/>
      <c r="D137" s="107"/>
      <c r="E137" s="107"/>
      <c r="F137" s="193"/>
      <c r="G137" s="194"/>
      <c r="H137" s="194"/>
      <c r="I137" s="194"/>
      <c r="J137" s="223"/>
      <c r="K137" s="191"/>
      <c r="L137" s="192"/>
      <c r="M137" s="192"/>
      <c r="N137" s="192"/>
      <c r="O137" s="192"/>
      <c r="P137" s="231"/>
      <c r="Q137" s="231"/>
      <c r="R137" s="186" t="str">
        <f>IF(D134="内部","－","")</f>
        <v/>
      </c>
      <c r="S137" s="186"/>
      <c r="T137" s="186"/>
      <c r="U137" s="186"/>
      <c r="V137" s="186"/>
      <c r="W137" s="186"/>
      <c r="X137" s="186"/>
      <c r="Y137" s="186"/>
      <c r="Z137" s="186"/>
      <c r="AA137" s="186"/>
      <c r="AB137" s="187"/>
      <c r="AC137" s="184"/>
      <c r="AD137" s="185"/>
      <c r="AE137" s="344"/>
      <c r="AF137" s="345"/>
      <c r="AG137" s="346"/>
      <c r="AH137" s="322"/>
      <c r="AI137" s="323"/>
    </row>
    <row r="138" spans="1:35" ht="13.5" customHeight="1" x14ac:dyDescent="0.15">
      <c r="A138" s="152"/>
      <c r="B138" s="245">
        <v>21</v>
      </c>
      <c r="C138" s="105"/>
      <c r="D138" s="107"/>
      <c r="E138" s="107"/>
      <c r="F138" s="193">
        <f>VLOOKUP($AE$7,' コード表'!$A$2:$BA$32,24,FALSE)</f>
        <v>0</v>
      </c>
      <c r="G138" s="194"/>
      <c r="H138" s="194"/>
      <c r="I138" s="194"/>
      <c r="J138" s="223"/>
      <c r="K138" s="191" t="str">
        <f>IF(D138="内部","－","")</f>
        <v/>
      </c>
      <c r="L138" s="192"/>
      <c r="M138" s="192"/>
      <c r="N138" s="192"/>
      <c r="O138" s="192"/>
      <c r="P138" s="231" t="str">
        <f>IF(D138="内部","－","")</f>
        <v/>
      </c>
      <c r="Q138" s="231"/>
      <c r="R138" s="186" t="str">
        <f>IF(D138="内部","－","")</f>
        <v/>
      </c>
      <c r="S138" s="186"/>
      <c r="T138" s="186"/>
      <c r="U138" s="186"/>
      <c r="V138" s="186"/>
      <c r="W138" s="186"/>
      <c r="X138" s="186"/>
      <c r="Y138" s="186"/>
      <c r="Z138" s="186"/>
      <c r="AA138" s="186"/>
      <c r="AB138" s="187"/>
      <c r="AC138" s="184"/>
      <c r="AD138" s="185"/>
      <c r="AE138" s="341"/>
      <c r="AF138" s="342"/>
      <c r="AG138" s="343"/>
      <c r="AH138" s="322"/>
      <c r="AI138" s="323"/>
    </row>
    <row r="139" spans="1:35" ht="13.5" customHeight="1" x14ac:dyDescent="0.15">
      <c r="A139" s="152"/>
      <c r="B139" s="243"/>
      <c r="C139" s="106"/>
      <c r="D139" s="107"/>
      <c r="E139" s="107"/>
      <c r="F139" s="193"/>
      <c r="G139" s="194"/>
      <c r="H139" s="194"/>
      <c r="I139" s="194"/>
      <c r="J139" s="223"/>
      <c r="K139" s="191"/>
      <c r="L139" s="192"/>
      <c r="M139" s="192"/>
      <c r="N139" s="192"/>
      <c r="O139" s="192"/>
      <c r="P139" s="231"/>
      <c r="Q139" s="231"/>
      <c r="R139" s="186" t="str">
        <f>IF(D138="内部","－","")</f>
        <v/>
      </c>
      <c r="S139" s="186"/>
      <c r="T139" s="186"/>
      <c r="U139" s="186"/>
      <c r="V139" s="186"/>
      <c r="W139" s="186"/>
      <c r="X139" s="186"/>
      <c r="Y139" s="186"/>
      <c r="Z139" s="186"/>
      <c r="AA139" s="186"/>
      <c r="AB139" s="187"/>
      <c r="AC139" s="184"/>
      <c r="AD139" s="185"/>
      <c r="AE139" s="344"/>
      <c r="AF139" s="345"/>
      <c r="AG139" s="346"/>
      <c r="AH139" s="322"/>
      <c r="AI139" s="323"/>
    </row>
    <row r="140" spans="1:35" ht="13.5" customHeight="1" x14ac:dyDescent="0.15">
      <c r="A140" s="152"/>
      <c r="B140" s="243"/>
      <c r="C140" s="106"/>
      <c r="D140" s="107"/>
      <c r="E140" s="107"/>
      <c r="F140" s="193"/>
      <c r="G140" s="194"/>
      <c r="H140" s="194"/>
      <c r="I140" s="194"/>
      <c r="J140" s="223"/>
      <c r="K140" s="191"/>
      <c r="L140" s="192"/>
      <c r="M140" s="192"/>
      <c r="N140" s="192"/>
      <c r="O140" s="192"/>
      <c r="P140" s="231"/>
      <c r="Q140" s="231"/>
      <c r="R140" s="186" t="str">
        <f>IF(D138="内部","－","")</f>
        <v/>
      </c>
      <c r="S140" s="186"/>
      <c r="T140" s="186"/>
      <c r="U140" s="186"/>
      <c r="V140" s="186"/>
      <c r="W140" s="186"/>
      <c r="X140" s="186"/>
      <c r="Y140" s="186"/>
      <c r="Z140" s="186"/>
      <c r="AA140" s="186"/>
      <c r="AB140" s="187"/>
      <c r="AC140" s="184"/>
      <c r="AD140" s="185"/>
      <c r="AE140" s="344"/>
      <c r="AF140" s="345"/>
      <c r="AG140" s="346"/>
      <c r="AH140" s="322"/>
      <c r="AI140" s="323"/>
    </row>
    <row r="141" spans="1:35" ht="13.5" customHeight="1" x14ac:dyDescent="0.15">
      <c r="A141" s="152"/>
      <c r="B141" s="243"/>
      <c r="C141" s="106"/>
      <c r="D141" s="107"/>
      <c r="E141" s="107"/>
      <c r="F141" s="193"/>
      <c r="G141" s="194"/>
      <c r="H141" s="194"/>
      <c r="I141" s="194"/>
      <c r="J141" s="223"/>
      <c r="K141" s="191"/>
      <c r="L141" s="192"/>
      <c r="M141" s="192"/>
      <c r="N141" s="192"/>
      <c r="O141" s="192"/>
      <c r="P141" s="231"/>
      <c r="Q141" s="231"/>
      <c r="R141" s="186" t="str">
        <f>IF(D138="内部","－","")</f>
        <v/>
      </c>
      <c r="S141" s="186"/>
      <c r="T141" s="186"/>
      <c r="U141" s="186"/>
      <c r="V141" s="186"/>
      <c r="W141" s="186"/>
      <c r="X141" s="186"/>
      <c r="Y141" s="186"/>
      <c r="Z141" s="186"/>
      <c r="AA141" s="186"/>
      <c r="AB141" s="187"/>
      <c r="AC141" s="184"/>
      <c r="AD141" s="185"/>
      <c r="AE141" s="344"/>
      <c r="AF141" s="345"/>
      <c r="AG141" s="346"/>
      <c r="AH141" s="322"/>
      <c r="AI141" s="323"/>
    </row>
    <row r="142" spans="1:35" ht="13.5" customHeight="1" x14ac:dyDescent="0.15">
      <c r="A142" s="152"/>
      <c r="B142" s="245">
        <v>22</v>
      </c>
      <c r="C142" s="105"/>
      <c r="D142" s="107"/>
      <c r="E142" s="107"/>
      <c r="F142" s="193">
        <f>VLOOKUP($AE$7,' コード表'!$A$2:$BA$32,25,FALSE)</f>
        <v>0</v>
      </c>
      <c r="G142" s="194"/>
      <c r="H142" s="194"/>
      <c r="I142" s="194"/>
      <c r="J142" s="223"/>
      <c r="K142" s="191" t="str">
        <f>IF(D142="内部","－","")</f>
        <v/>
      </c>
      <c r="L142" s="192"/>
      <c r="M142" s="192"/>
      <c r="N142" s="192"/>
      <c r="O142" s="192"/>
      <c r="P142" s="231" t="str">
        <f>IF(D142="内部","－","")</f>
        <v/>
      </c>
      <c r="Q142" s="231"/>
      <c r="R142" s="186" t="str">
        <f>IF(D142="内部","－","")</f>
        <v/>
      </c>
      <c r="S142" s="186"/>
      <c r="T142" s="186"/>
      <c r="U142" s="186"/>
      <c r="V142" s="186"/>
      <c r="W142" s="186"/>
      <c r="X142" s="186"/>
      <c r="Y142" s="186"/>
      <c r="Z142" s="186"/>
      <c r="AA142" s="186"/>
      <c r="AB142" s="187"/>
      <c r="AC142" s="184"/>
      <c r="AD142" s="185"/>
      <c r="AE142" s="341"/>
      <c r="AF142" s="342"/>
      <c r="AG142" s="343"/>
      <c r="AH142" s="322"/>
      <c r="AI142" s="323"/>
    </row>
    <row r="143" spans="1:35" ht="13.5" customHeight="1" x14ac:dyDescent="0.15">
      <c r="A143" s="152"/>
      <c r="B143" s="243"/>
      <c r="C143" s="106"/>
      <c r="D143" s="107"/>
      <c r="E143" s="107"/>
      <c r="F143" s="193"/>
      <c r="G143" s="194"/>
      <c r="H143" s="194"/>
      <c r="I143" s="194"/>
      <c r="J143" s="223"/>
      <c r="K143" s="191"/>
      <c r="L143" s="192"/>
      <c r="M143" s="192"/>
      <c r="N143" s="192"/>
      <c r="O143" s="192"/>
      <c r="P143" s="231"/>
      <c r="Q143" s="231"/>
      <c r="R143" s="186" t="str">
        <f>IF(D142="内部","－","")</f>
        <v/>
      </c>
      <c r="S143" s="186"/>
      <c r="T143" s="186"/>
      <c r="U143" s="186"/>
      <c r="V143" s="186"/>
      <c r="W143" s="186"/>
      <c r="X143" s="186"/>
      <c r="Y143" s="186"/>
      <c r="Z143" s="186"/>
      <c r="AA143" s="186"/>
      <c r="AB143" s="187"/>
      <c r="AC143" s="184"/>
      <c r="AD143" s="185"/>
      <c r="AE143" s="344"/>
      <c r="AF143" s="345"/>
      <c r="AG143" s="346"/>
      <c r="AH143" s="322"/>
      <c r="AI143" s="323"/>
    </row>
    <row r="144" spans="1:35" ht="13.5" customHeight="1" x14ac:dyDescent="0.15">
      <c r="A144" s="152"/>
      <c r="B144" s="243"/>
      <c r="C144" s="106"/>
      <c r="D144" s="107"/>
      <c r="E144" s="107"/>
      <c r="F144" s="193"/>
      <c r="G144" s="194"/>
      <c r="H144" s="194"/>
      <c r="I144" s="194"/>
      <c r="J144" s="223"/>
      <c r="K144" s="191"/>
      <c r="L144" s="192"/>
      <c r="M144" s="192"/>
      <c r="N144" s="192"/>
      <c r="O144" s="192"/>
      <c r="P144" s="231"/>
      <c r="Q144" s="231"/>
      <c r="R144" s="186" t="str">
        <f>IF(D142="内部","－","")</f>
        <v/>
      </c>
      <c r="S144" s="186"/>
      <c r="T144" s="186"/>
      <c r="U144" s="186"/>
      <c r="V144" s="186"/>
      <c r="W144" s="186"/>
      <c r="X144" s="186"/>
      <c r="Y144" s="186"/>
      <c r="Z144" s="186"/>
      <c r="AA144" s="186"/>
      <c r="AB144" s="187"/>
      <c r="AC144" s="184"/>
      <c r="AD144" s="185"/>
      <c r="AE144" s="344"/>
      <c r="AF144" s="345"/>
      <c r="AG144" s="346"/>
      <c r="AH144" s="322"/>
      <c r="AI144" s="323"/>
    </row>
    <row r="145" spans="1:35" ht="13.5" customHeight="1" x14ac:dyDescent="0.15">
      <c r="A145" s="152"/>
      <c r="B145" s="243"/>
      <c r="C145" s="106"/>
      <c r="D145" s="107"/>
      <c r="E145" s="107"/>
      <c r="F145" s="193"/>
      <c r="G145" s="194"/>
      <c r="H145" s="194"/>
      <c r="I145" s="194"/>
      <c r="J145" s="223"/>
      <c r="K145" s="191"/>
      <c r="L145" s="192"/>
      <c r="M145" s="192"/>
      <c r="N145" s="192"/>
      <c r="O145" s="192"/>
      <c r="P145" s="231"/>
      <c r="Q145" s="231"/>
      <c r="R145" s="186" t="str">
        <f>IF(D142="内部","－","")</f>
        <v/>
      </c>
      <c r="S145" s="186"/>
      <c r="T145" s="186"/>
      <c r="U145" s="186"/>
      <c r="V145" s="186"/>
      <c r="W145" s="186"/>
      <c r="X145" s="186"/>
      <c r="Y145" s="186"/>
      <c r="Z145" s="186"/>
      <c r="AA145" s="186"/>
      <c r="AB145" s="187"/>
      <c r="AC145" s="184"/>
      <c r="AD145" s="185"/>
      <c r="AE145" s="344"/>
      <c r="AF145" s="345"/>
      <c r="AG145" s="346"/>
      <c r="AH145" s="322"/>
      <c r="AI145" s="323"/>
    </row>
    <row r="146" spans="1:35" ht="13.5" customHeight="1" x14ac:dyDescent="0.15">
      <c r="A146" s="152"/>
      <c r="B146" s="245">
        <v>23</v>
      </c>
      <c r="C146" s="105"/>
      <c r="D146" s="107"/>
      <c r="E146" s="107"/>
      <c r="F146" s="193">
        <f>VLOOKUP($AE$7,' コード表'!$A$2:$BA$32,26,FALSE)</f>
        <v>0</v>
      </c>
      <c r="G146" s="194"/>
      <c r="H146" s="194"/>
      <c r="I146" s="194"/>
      <c r="J146" s="223"/>
      <c r="K146" s="191" t="str">
        <f>IF(D146="内部","－","")</f>
        <v/>
      </c>
      <c r="L146" s="192"/>
      <c r="M146" s="192"/>
      <c r="N146" s="192"/>
      <c r="O146" s="192"/>
      <c r="P146" s="231" t="str">
        <f>IF(D146="内部","－","")</f>
        <v/>
      </c>
      <c r="Q146" s="231"/>
      <c r="R146" s="186" t="str">
        <f>IF(D146="内部","－","")</f>
        <v/>
      </c>
      <c r="S146" s="186"/>
      <c r="T146" s="186"/>
      <c r="U146" s="186"/>
      <c r="V146" s="186"/>
      <c r="W146" s="186"/>
      <c r="X146" s="186"/>
      <c r="Y146" s="186"/>
      <c r="Z146" s="186"/>
      <c r="AA146" s="186"/>
      <c r="AB146" s="187"/>
      <c r="AC146" s="184"/>
      <c r="AD146" s="185"/>
      <c r="AE146" s="341"/>
      <c r="AF146" s="342"/>
      <c r="AG146" s="343"/>
      <c r="AH146" s="322"/>
      <c r="AI146" s="323"/>
    </row>
    <row r="147" spans="1:35" ht="13.5" customHeight="1" x14ac:dyDescent="0.15">
      <c r="A147" s="152"/>
      <c r="B147" s="243"/>
      <c r="C147" s="106"/>
      <c r="D147" s="107"/>
      <c r="E147" s="107"/>
      <c r="F147" s="193"/>
      <c r="G147" s="194"/>
      <c r="H147" s="194"/>
      <c r="I147" s="194"/>
      <c r="J147" s="223"/>
      <c r="K147" s="191"/>
      <c r="L147" s="192"/>
      <c r="M147" s="192"/>
      <c r="N147" s="192"/>
      <c r="O147" s="192"/>
      <c r="P147" s="231"/>
      <c r="Q147" s="231"/>
      <c r="R147" s="186" t="str">
        <f>IF(D146="内部","－","")</f>
        <v/>
      </c>
      <c r="S147" s="186"/>
      <c r="T147" s="186"/>
      <c r="U147" s="186"/>
      <c r="V147" s="186"/>
      <c r="W147" s="186"/>
      <c r="X147" s="186"/>
      <c r="Y147" s="186"/>
      <c r="Z147" s="186"/>
      <c r="AA147" s="186"/>
      <c r="AB147" s="187"/>
      <c r="AC147" s="184"/>
      <c r="AD147" s="185"/>
      <c r="AE147" s="344"/>
      <c r="AF147" s="345"/>
      <c r="AG147" s="346"/>
      <c r="AH147" s="322"/>
      <c r="AI147" s="323"/>
    </row>
    <row r="148" spans="1:35" ht="13.5" customHeight="1" x14ac:dyDescent="0.15">
      <c r="A148" s="152"/>
      <c r="B148" s="243"/>
      <c r="C148" s="106"/>
      <c r="D148" s="107"/>
      <c r="E148" s="107"/>
      <c r="F148" s="193"/>
      <c r="G148" s="194"/>
      <c r="H148" s="194"/>
      <c r="I148" s="194"/>
      <c r="J148" s="223"/>
      <c r="K148" s="191"/>
      <c r="L148" s="192"/>
      <c r="M148" s="192"/>
      <c r="N148" s="192"/>
      <c r="O148" s="192"/>
      <c r="P148" s="231"/>
      <c r="Q148" s="231"/>
      <c r="R148" s="186" t="str">
        <f>IF(D146="内部","－","")</f>
        <v/>
      </c>
      <c r="S148" s="186"/>
      <c r="T148" s="186"/>
      <c r="U148" s="186"/>
      <c r="V148" s="186"/>
      <c r="W148" s="186"/>
      <c r="X148" s="186"/>
      <c r="Y148" s="186"/>
      <c r="Z148" s="186"/>
      <c r="AA148" s="186"/>
      <c r="AB148" s="187"/>
      <c r="AC148" s="184"/>
      <c r="AD148" s="185"/>
      <c r="AE148" s="344"/>
      <c r="AF148" s="345"/>
      <c r="AG148" s="346"/>
      <c r="AH148" s="322"/>
      <c r="AI148" s="323"/>
    </row>
    <row r="149" spans="1:35" ht="13.5" customHeight="1" x14ac:dyDescent="0.15">
      <c r="A149" s="152"/>
      <c r="B149" s="243"/>
      <c r="C149" s="106"/>
      <c r="D149" s="107"/>
      <c r="E149" s="107"/>
      <c r="F149" s="193"/>
      <c r="G149" s="194"/>
      <c r="H149" s="194"/>
      <c r="I149" s="194"/>
      <c r="J149" s="223"/>
      <c r="K149" s="191"/>
      <c r="L149" s="192"/>
      <c r="M149" s="192"/>
      <c r="N149" s="192"/>
      <c r="O149" s="192"/>
      <c r="P149" s="231"/>
      <c r="Q149" s="231"/>
      <c r="R149" s="186" t="str">
        <f>IF(D146="内部","－","")</f>
        <v/>
      </c>
      <c r="S149" s="186"/>
      <c r="T149" s="186"/>
      <c r="U149" s="186"/>
      <c r="V149" s="186"/>
      <c r="W149" s="186"/>
      <c r="X149" s="186"/>
      <c r="Y149" s="186"/>
      <c r="Z149" s="186"/>
      <c r="AA149" s="186"/>
      <c r="AB149" s="187"/>
      <c r="AC149" s="184"/>
      <c r="AD149" s="185"/>
      <c r="AE149" s="344"/>
      <c r="AF149" s="345"/>
      <c r="AG149" s="346"/>
      <c r="AH149" s="322"/>
      <c r="AI149" s="323"/>
    </row>
    <row r="150" spans="1:35" ht="13.5" customHeight="1" x14ac:dyDescent="0.15">
      <c r="A150" s="152"/>
      <c r="B150" s="245">
        <v>24</v>
      </c>
      <c r="C150" s="105"/>
      <c r="D150" s="107"/>
      <c r="E150" s="107"/>
      <c r="F150" s="193">
        <f>VLOOKUP($AE$7,' コード表'!$A$2:$BA$32,27,FALSE)</f>
        <v>0</v>
      </c>
      <c r="G150" s="194"/>
      <c r="H150" s="194"/>
      <c r="I150" s="194"/>
      <c r="J150" s="223"/>
      <c r="K150" s="191" t="str">
        <f>IF(D150="内部","－","")</f>
        <v/>
      </c>
      <c r="L150" s="192"/>
      <c r="M150" s="192"/>
      <c r="N150" s="192"/>
      <c r="O150" s="192"/>
      <c r="P150" s="231" t="str">
        <f>IF(D150="内部","－","")</f>
        <v/>
      </c>
      <c r="Q150" s="231"/>
      <c r="R150" s="186" t="str">
        <f>IF(D150="内部","－","")</f>
        <v/>
      </c>
      <c r="S150" s="186"/>
      <c r="T150" s="186"/>
      <c r="U150" s="186"/>
      <c r="V150" s="186"/>
      <c r="W150" s="186"/>
      <c r="X150" s="186"/>
      <c r="Y150" s="186"/>
      <c r="Z150" s="186"/>
      <c r="AA150" s="186"/>
      <c r="AB150" s="187"/>
      <c r="AC150" s="184"/>
      <c r="AD150" s="185"/>
      <c r="AE150" s="341"/>
      <c r="AF150" s="342"/>
      <c r="AG150" s="343"/>
      <c r="AH150" s="322"/>
      <c r="AI150" s="323"/>
    </row>
    <row r="151" spans="1:35" ht="13.5" customHeight="1" x14ac:dyDescent="0.15">
      <c r="A151" s="152"/>
      <c r="B151" s="243"/>
      <c r="C151" s="106"/>
      <c r="D151" s="107"/>
      <c r="E151" s="107"/>
      <c r="F151" s="193"/>
      <c r="G151" s="194"/>
      <c r="H151" s="194"/>
      <c r="I151" s="194"/>
      <c r="J151" s="223"/>
      <c r="K151" s="191"/>
      <c r="L151" s="192"/>
      <c r="M151" s="192"/>
      <c r="N151" s="192"/>
      <c r="O151" s="192"/>
      <c r="P151" s="231"/>
      <c r="Q151" s="231"/>
      <c r="R151" s="186" t="str">
        <f>IF(D150="内部","－","")</f>
        <v/>
      </c>
      <c r="S151" s="186"/>
      <c r="T151" s="186"/>
      <c r="U151" s="186"/>
      <c r="V151" s="186"/>
      <c r="W151" s="186"/>
      <c r="X151" s="186"/>
      <c r="Y151" s="186"/>
      <c r="Z151" s="186"/>
      <c r="AA151" s="186"/>
      <c r="AB151" s="187"/>
      <c r="AC151" s="184"/>
      <c r="AD151" s="185"/>
      <c r="AE151" s="344"/>
      <c r="AF151" s="345"/>
      <c r="AG151" s="346"/>
      <c r="AH151" s="322"/>
      <c r="AI151" s="323"/>
    </row>
    <row r="152" spans="1:35" ht="13.5" customHeight="1" x14ac:dyDescent="0.15">
      <c r="A152" s="152"/>
      <c r="B152" s="243"/>
      <c r="C152" s="106"/>
      <c r="D152" s="107"/>
      <c r="E152" s="107"/>
      <c r="F152" s="193"/>
      <c r="G152" s="194"/>
      <c r="H152" s="194"/>
      <c r="I152" s="194"/>
      <c r="J152" s="223"/>
      <c r="K152" s="191"/>
      <c r="L152" s="192"/>
      <c r="M152" s="192"/>
      <c r="N152" s="192"/>
      <c r="O152" s="192"/>
      <c r="P152" s="231"/>
      <c r="Q152" s="231"/>
      <c r="R152" s="186" t="str">
        <f>IF(D150="内部","－","")</f>
        <v/>
      </c>
      <c r="S152" s="186"/>
      <c r="T152" s="186"/>
      <c r="U152" s="186"/>
      <c r="V152" s="186"/>
      <c r="W152" s="186"/>
      <c r="X152" s="186"/>
      <c r="Y152" s="186"/>
      <c r="Z152" s="186"/>
      <c r="AA152" s="186"/>
      <c r="AB152" s="187"/>
      <c r="AC152" s="184"/>
      <c r="AD152" s="185"/>
      <c r="AE152" s="344"/>
      <c r="AF152" s="345"/>
      <c r="AG152" s="346"/>
      <c r="AH152" s="322"/>
      <c r="AI152" s="323"/>
    </row>
    <row r="153" spans="1:35" ht="13.5" customHeight="1" x14ac:dyDescent="0.15">
      <c r="A153" s="152"/>
      <c r="B153" s="243"/>
      <c r="C153" s="106"/>
      <c r="D153" s="107"/>
      <c r="E153" s="107"/>
      <c r="F153" s="193"/>
      <c r="G153" s="194"/>
      <c r="H153" s="194"/>
      <c r="I153" s="194"/>
      <c r="J153" s="223"/>
      <c r="K153" s="191"/>
      <c r="L153" s="192"/>
      <c r="M153" s="192"/>
      <c r="N153" s="192"/>
      <c r="O153" s="192"/>
      <c r="P153" s="231"/>
      <c r="Q153" s="231"/>
      <c r="R153" s="186" t="str">
        <f>IF(D150="内部","－","")</f>
        <v/>
      </c>
      <c r="S153" s="186"/>
      <c r="T153" s="186"/>
      <c r="U153" s="186"/>
      <c r="V153" s="186"/>
      <c r="W153" s="186"/>
      <c r="X153" s="186"/>
      <c r="Y153" s="186"/>
      <c r="Z153" s="186"/>
      <c r="AA153" s="186"/>
      <c r="AB153" s="187"/>
      <c r="AC153" s="184"/>
      <c r="AD153" s="185"/>
      <c r="AE153" s="344"/>
      <c r="AF153" s="345"/>
      <c r="AG153" s="346"/>
      <c r="AH153" s="322"/>
      <c r="AI153" s="323"/>
    </row>
    <row r="154" spans="1:35" ht="13.5" customHeight="1" x14ac:dyDescent="0.15">
      <c r="A154" s="152"/>
      <c r="B154" s="245">
        <v>25</v>
      </c>
      <c r="C154" s="105"/>
      <c r="D154" s="107"/>
      <c r="E154" s="107"/>
      <c r="F154" s="193">
        <f>VLOOKUP($AE$7,' コード表'!$A$2:$BA$32,28,FALSE)</f>
        <v>0</v>
      </c>
      <c r="G154" s="194"/>
      <c r="H154" s="194"/>
      <c r="I154" s="194"/>
      <c r="J154" s="223"/>
      <c r="K154" s="191" t="str">
        <f>IF(D154="内部","－","")</f>
        <v/>
      </c>
      <c r="L154" s="192"/>
      <c r="M154" s="192"/>
      <c r="N154" s="192"/>
      <c r="O154" s="192"/>
      <c r="P154" s="231" t="str">
        <f>IF(D154="内部","－","")</f>
        <v/>
      </c>
      <c r="Q154" s="231"/>
      <c r="R154" s="186" t="str">
        <f>IF(D154="内部","－","")</f>
        <v/>
      </c>
      <c r="S154" s="186"/>
      <c r="T154" s="186"/>
      <c r="U154" s="186"/>
      <c r="V154" s="186"/>
      <c r="W154" s="186"/>
      <c r="X154" s="186"/>
      <c r="Y154" s="186"/>
      <c r="Z154" s="186"/>
      <c r="AA154" s="186"/>
      <c r="AB154" s="187"/>
      <c r="AC154" s="184"/>
      <c r="AD154" s="185"/>
      <c r="AE154" s="341"/>
      <c r="AF154" s="342"/>
      <c r="AG154" s="343"/>
      <c r="AH154" s="322"/>
      <c r="AI154" s="323"/>
    </row>
    <row r="155" spans="1:35" ht="13.5" customHeight="1" x14ac:dyDescent="0.15">
      <c r="A155" s="152"/>
      <c r="B155" s="243"/>
      <c r="C155" s="106"/>
      <c r="D155" s="107"/>
      <c r="E155" s="107"/>
      <c r="F155" s="193"/>
      <c r="G155" s="194"/>
      <c r="H155" s="194"/>
      <c r="I155" s="194"/>
      <c r="J155" s="223"/>
      <c r="K155" s="191"/>
      <c r="L155" s="192"/>
      <c r="M155" s="192"/>
      <c r="N155" s="192"/>
      <c r="O155" s="192"/>
      <c r="P155" s="231"/>
      <c r="Q155" s="231"/>
      <c r="R155" s="186" t="str">
        <f>IF(D154="内部","－","")</f>
        <v/>
      </c>
      <c r="S155" s="186"/>
      <c r="T155" s="186"/>
      <c r="U155" s="186"/>
      <c r="V155" s="186"/>
      <c r="W155" s="186"/>
      <c r="X155" s="186"/>
      <c r="Y155" s="186"/>
      <c r="Z155" s="186"/>
      <c r="AA155" s="186"/>
      <c r="AB155" s="187"/>
      <c r="AC155" s="184"/>
      <c r="AD155" s="185"/>
      <c r="AE155" s="344"/>
      <c r="AF155" s="345"/>
      <c r="AG155" s="346"/>
      <c r="AH155" s="322"/>
      <c r="AI155" s="323"/>
    </row>
    <row r="156" spans="1:35" ht="13.5" customHeight="1" x14ac:dyDescent="0.15">
      <c r="A156" s="152"/>
      <c r="B156" s="243"/>
      <c r="C156" s="106"/>
      <c r="D156" s="107"/>
      <c r="E156" s="107"/>
      <c r="F156" s="193"/>
      <c r="G156" s="194"/>
      <c r="H156" s="194"/>
      <c r="I156" s="194"/>
      <c r="J156" s="223"/>
      <c r="K156" s="191"/>
      <c r="L156" s="192"/>
      <c r="M156" s="192"/>
      <c r="N156" s="192"/>
      <c r="O156" s="192"/>
      <c r="P156" s="231"/>
      <c r="Q156" s="231"/>
      <c r="R156" s="186" t="str">
        <f>IF(D154="内部","－","")</f>
        <v/>
      </c>
      <c r="S156" s="186"/>
      <c r="T156" s="186"/>
      <c r="U156" s="186"/>
      <c r="V156" s="186"/>
      <c r="W156" s="186"/>
      <c r="X156" s="186"/>
      <c r="Y156" s="186"/>
      <c r="Z156" s="186"/>
      <c r="AA156" s="186"/>
      <c r="AB156" s="187"/>
      <c r="AC156" s="184"/>
      <c r="AD156" s="185"/>
      <c r="AE156" s="344"/>
      <c r="AF156" s="345"/>
      <c r="AG156" s="346"/>
      <c r="AH156" s="322"/>
      <c r="AI156" s="323"/>
    </row>
    <row r="157" spans="1:35" ht="13.5" customHeight="1" x14ac:dyDescent="0.15">
      <c r="A157" s="152"/>
      <c r="B157" s="243"/>
      <c r="C157" s="106"/>
      <c r="D157" s="107"/>
      <c r="E157" s="107"/>
      <c r="F157" s="193"/>
      <c r="G157" s="194"/>
      <c r="H157" s="194"/>
      <c r="I157" s="194"/>
      <c r="J157" s="223"/>
      <c r="K157" s="191"/>
      <c r="L157" s="192"/>
      <c r="M157" s="192"/>
      <c r="N157" s="192"/>
      <c r="O157" s="192"/>
      <c r="P157" s="231"/>
      <c r="Q157" s="231"/>
      <c r="R157" s="186" t="str">
        <f>IF(D154="内部","－","")</f>
        <v/>
      </c>
      <c r="S157" s="186"/>
      <c r="T157" s="186"/>
      <c r="U157" s="186"/>
      <c r="V157" s="186"/>
      <c r="W157" s="186"/>
      <c r="X157" s="186"/>
      <c r="Y157" s="186"/>
      <c r="Z157" s="186"/>
      <c r="AA157" s="186"/>
      <c r="AB157" s="187"/>
      <c r="AC157" s="184"/>
      <c r="AD157" s="185"/>
      <c r="AE157" s="344"/>
      <c r="AF157" s="345"/>
      <c r="AG157" s="346"/>
      <c r="AH157" s="322"/>
      <c r="AI157" s="323"/>
    </row>
    <row r="158" spans="1:35" ht="13.5" customHeight="1" x14ac:dyDescent="0.15">
      <c r="A158" s="152"/>
      <c r="B158" s="245">
        <v>26</v>
      </c>
      <c r="C158" s="105"/>
      <c r="D158" s="107"/>
      <c r="E158" s="107"/>
      <c r="F158" s="193">
        <f>VLOOKUP($AE$7,' コード表'!$A$2:$BA$32,29,FALSE)</f>
        <v>0</v>
      </c>
      <c r="G158" s="194"/>
      <c r="H158" s="194"/>
      <c r="I158" s="194"/>
      <c r="J158" s="223"/>
      <c r="K158" s="191" t="str">
        <f>IF(D158="内部","－","")</f>
        <v/>
      </c>
      <c r="L158" s="192"/>
      <c r="M158" s="192"/>
      <c r="N158" s="192"/>
      <c r="O158" s="192"/>
      <c r="P158" s="231" t="str">
        <f>IF(D158="内部","－","")</f>
        <v/>
      </c>
      <c r="Q158" s="231"/>
      <c r="R158" s="186" t="str">
        <f>IF(D158="内部","－","")</f>
        <v/>
      </c>
      <c r="S158" s="186"/>
      <c r="T158" s="186"/>
      <c r="U158" s="186"/>
      <c r="V158" s="186"/>
      <c r="W158" s="186"/>
      <c r="X158" s="186"/>
      <c r="Y158" s="186"/>
      <c r="Z158" s="186"/>
      <c r="AA158" s="186"/>
      <c r="AB158" s="187"/>
      <c r="AC158" s="184"/>
      <c r="AD158" s="185"/>
      <c r="AE158" s="341"/>
      <c r="AF158" s="342"/>
      <c r="AG158" s="343"/>
      <c r="AH158" s="322"/>
      <c r="AI158" s="323"/>
    </row>
    <row r="159" spans="1:35" ht="13.5" customHeight="1" x14ac:dyDescent="0.15">
      <c r="A159" s="152"/>
      <c r="B159" s="243"/>
      <c r="C159" s="106"/>
      <c r="D159" s="107"/>
      <c r="E159" s="107"/>
      <c r="F159" s="193"/>
      <c r="G159" s="194"/>
      <c r="H159" s="194"/>
      <c r="I159" s="194"/>
      <c r="J159" s="223"/>
      <c r="K159" s="191"/>
      <c r="L159" s="192"/>
      <c r="M159" s="192"/>
      <c r="N159" s="192"/>
      <c r="O159" s="192"/>
      <c r="P159" s="231"/>
      <c r="Q159" s="231"/>
      <c r="R159" s="186" t="str">
        <f>IF(D158="内部","－","")</f>
        <v/>
      </c>
      <c r="S159" s="186"/>
      <c r="T159" s="186"/>
      <c r="U159" s="186"/>
      <c r="V159" s="186"/>
      <c r="W159" s="186"/>
      <c r="X159" s="186"/>
      <c r="Y159" s="186"/>
      <c r="Z159" s="186"/>
      <c r="AA159" s="186"/>
      <c r="AB159" s="187"/>
      <c r="AC159" s="184"/>
      <c r="AD159" s="185"/>
      <c r="AE159" s="344"/>
      <c r="AF159" s="345"/>
      <c r="AG159" s="346"/>
      <c r="AH159" s="322"/>
      <c r="AI159" s="323"/>
    </row>
    <row r="160" spans="1:35" ht="13.5" customHeight="1" x14ac:dyDescent="0.15">
      <c r="A160" s="152"/>
      <c r="B160" s="243"/>
      <c r="C160" s="106"/>
      <c r="D160" s="107"/>
      <c r="E160" s="107"/>
      <c r="F160" s="193"/>
      <c r="G160" s="194"/>
      <c r="H160" s="194"/>
      <c r="I160" s="194"/>
      <c r="J160" s="223"/>
      <c r="K160" s="191"/>
      <c r="L160" s="192"/>
      <c r="M160" s="192"/>
      <c r="N160" s="192"/>
      <c r="O160" s="192"/>
      <c r="P160" s="231"/>
      <c r="Q160" s="231"/>
      <c r="R160" s="186" t="str">
        <f>IF(D158="内部","－","")</f>
        <v/>
      </c>
      <c r="S160" s="186"/>
      <c r="T160" s="186"/>
      <c r="U160" s="186"/>
      <c r="V160" s="186"/>
      <c r="W160" s="186"/>
      <c r="X160" s="186"/>
      <c r="Y160" s="186"/>
      <c r="Z160" s="186"/>
      <c r="AA160" s="186"/>
      <c r="AB160" s="187"/>
      <c r="AC160" s="184"/>
      <c r="AD160" s="185"/>
      <c r="AE160" s="344"/>
      <c r="AF160" s="345"/>
      <c r="AG160" s="346"/>
      <c r="AH160" s="322"/>
      <c r="AI160" s="323"/>
    </row>
    <row r="161" spans="1:35" ht="13.5" customHeight="1" x14ac:dyDescent="0.15">
      <c r="A161" s="152"/>
      <c r="B161" s="243"/>
      <c r="C161" s="106"/>
      <c r="D161" s="107"/>
      <c r="E161" s="107"/>
      <c r="F161" s="193"/>
      <c r="G161" s="194"/>
      <c r="H161" s="194"/>
      <c r="I161" s="194"/>
      <c r="J161" s="223"/>
      <c r="K161" s="191"/>
      <c r="L161" s="192"/>
      <c r="M161" s="192"/>
      <c r="N161" s="192"/>
      <c r="O161" s="192"/>
      <c r="P161" s="231"/>
      <c r="Q161" s="231"/>
      <c r="R161" s="186" t="str">
        <f>IF(D158="内部","－","")</f>
        <v/>
      </c>
      <c r="S161" s="186"/>
      <c r="T161" s="186"/>
      <c r="U161" s="186"/>
      <c r="V161" s="186"/>
      <c r="W161" s="186"/>
      <c r="X161" s="186"/>
      <c r="Y161" s="186"/>
      <c r="Z161" s="186"/>
      <c r="AA161" s="186"/>
      <c r="AB161" s="187"/>
      <c r="AC161" s="184"/>
      <c r="AD161" s="185"/>
      <c r="AE161" s="344"/>
      <c r="AF161" s="345"/>
      <c r="AG161" s="346"/>
      <c r="AH161" s="322"/>
      <c r="AI161" s="323"/>
    </row>
    <row r="162" spans="1:35" ht="13.5" customHeight="1" x14ac:dyDescent="0.15">
      <c r="A162" s="152"/>
      <c r="B162" s="245">
        <v>27</v>
      </c>
      <c r="C162" s="105"/>
      <c r="D162" s="107"/>
      <c r="E162" s="107"/>
      <c r="F162" s="193">
        <f>VLOOKUP($AE$7,' コード表'!$A$2:$BA$32,30,FALSE)</f>
        <v>0</v>
      </c>
      <c r="G162" s="194"/>
      <c r="H162" s="194"/>
      <c r="I162" s="194"/>
      <c r="J162" s="223"/>
      <c r="K162" s="191" t="str">
        <f>IF(D162="内部","－","")</f>
        <v/>
      </c>
      <c r="L162" s="192"/>
      <c r="M162" s="192"/>
      <c r="N162" s="192"/>
      <c r="O162" s="192"/>
      <c r="P162" s="231" t="str">
        <f>IF(D162="内部","－","")</f>
        <v/>
      </c>
      <c r="Q162" s="231"/>
      <c r="R162" s="186" t="str">
        <f>IF(D162="内部","－","")</f>
        <v/>
      </c>
      <c r="S162" s="186"/>
      <c r="T162" s="186"/>
      <c r="U162" s="186"/>
      <c r="V162" s="186"/>
      <c r="W162" s="186"/>
      <c r="X162" s="186"/>
      <c r="Y162" s="186"/>
      <c r="Z162" s="186"/>
      <c r="AA162" s="186"/>
      <c r="AB162" s="187"/>
      <c r="AC162" s="184"/>
      <c r="AD162" s="185"/>
      <c r="AE162" s="341"/>
      <c r="AF162" s="342"/>
      <c r="AG162" s="343"/>
      <c r="AH162" s="322"/>
      <c r="AI162" s="323"/>
    </row>
    <row r="163" spans="1:35" ht="13.5" customHeight="1" x14ac:dyDescent="0.15">
      <c r="A163" s="152"/>
      <c r="B163" s="243"/>
      <c r="C163" s="106"/>
      <c r="D163" s="107"/>
      <c r="E163" s="107"/>
      <c r="F163" s="193"/>
      <c r="G163" s="194"/>
      <c r="H163" s="194"/>
      <c r="I163" s="194"/>
      <c r="J163" s="223"/>
      <c r="K163" s="191"/>
      <c r="L163" s="192"/>
      <c r="M163" s="192"/>
      <c r="N163" s="192"/>
      <c r="O163" s="192"/>
      <c r="P163" s="231"/>
      <c r="Q163" s="231"/>
      <c r="R163" s="186" t="str">
        <f>IF(D162="内部","－","")</f>
        <v/>
      </c>
      <c r="S163" s="186"/>
      <c r="T163" s="186"/>
      <c r="U163" s="186"/>
      <c r="V163" s="186"/>
      <c r="W163" s="186"/>
      <c r="X163" s="186"/>
      <c r="Y163" s="186"/>
      <c r="Z163" s="186"/>
      <c r="AA163" s="186"/>
      <c r="AB163" s="187"/>
      <c r="AC163" s="184"/>
      <c r="AD163" s="185"/>
      <c r="AE163" s="344"/>
      <c r="AF163" s="345"/>
      <c r="AG163" s="346"/>
      <c r="AH163" s="322"/>
      <c r="AI163" s="323"/>
    </row>
    <row r="164" spans="1:35" ht="13.5" customHeight="1" x14ac:dyDescent="0.15">
      <c r="A164" s="152"/>
      <c r="B164" s="243"/>
      <c r="C164" s="106"/>
      <c r="D164" s="107"/>
      <c r="E164" s="107"/>
      <c r="F164" s="193"/>
      <c r="G164" s="194"/>
      <c r="H164" s="194"/>
      <c r="I164" s="194"/>
      <c r="J164" s="223"/>
      <c r="K164" s="191"/>
      <c r="L164" s="192"/>
      <c r="M164" s="192"/>
      <c r="N164" s="192"/>
      <c r="O164" s="192"/>
      <c r="P164" s="231"/>
      <c r="Q164" s="231"/>
      <c r="R164" s="186" t="str">
        <f>IF(D162="内部","－","")</f>
        <v/>
      </c>
      <c r="S164" s="186"/>
      <c r="T164" s="186"/>
      <c r="U164" s="186"/>
      <c r="V164" s="186"/>
      <c r="W164" s="186"/>
      <c r="X164" s="186"/>
      <c r="Y164" s="186"/>
      <c r="Z164" s="186"/>
      <c r="AA164" s="186"/>
      <c r="AB164" s="187"/>
      <c r="AC164" s="184"/>
      <c r="AD164" s="185"/>
      <c r="AE164" s="344"/>
      <c r="AF164" s="345"/>
      <c r="AG164" s="346"/>
      <c r="AH164" s="322"/>
      <c r="AI164" s="323"/>
    </row>
    <row r="165" spans="1:35" ht="13.5" customHeight="1" x14ac:dyDescent="0.15">
      <c r="A165" s="152"/>
      <c r="B165" s="243"/>
      <c r="C165" s="106"/>
      <c r="D165" s="107"/>
      <c r="E165" s="107"/>
      <c r="F165" s="193"/>
      <c r="G165" s="194"/>
      <c r="H165" s="194"/>
      <c r="I165" s="194"/>
      <c r="J165" s="223"/>
      <c r="K165" s="191"/>
      <c r="L165" s="192"/>
      <c r="M165" s="192"/>
      <c r="N165" s="192"/>
      <c r="O165" s="192"/>
      <c r="P165" s="231"/>
      <c r="Q165" s="231"/>
      <c r="R165" s="186" t="str">
        <f>IF(D162="内部","－","")</f>
        <v/>
      </c>
      <c r="S165" s="186"/>
      <c r="T165" s="186"/>
      <c r="U165" s="186"/>
      <c r="V165" s="186"/>
      <c r="W165" s="186"/>
      <c r="X165" s="186"/>
      <c r="Y165" s="186"/>
      <c r="Z165" s="186"/>
      <c r="AA165" s="186"/>
      <c r="AB165" s="187"/>
      <c r="AC165" s="184"/>
      <c r="AD165" s="185"/>
      <c r="AE165" s="344"/>
      <c r="AF165" s="345"/>
      <c r="AG165" s="346"/>
      <c r="AH165" s="322"/>
      <c r="AI165" s="323"/>
    </row>
    <row r="166" spans="1:35" ht="13.5" customHeight="1" x14ac:dyDescent="0.15">
      <c r="A166" s="152"/>
      <c r="B166" s="245">
        <v>28</v>
      </c>
      <c r="C166" s="105"/>
      <c r="D166" s="107"/>
      <c r="E166" s="107"/>
      <c r="F166" s="193">
        <f>VLOOKUP($AE$7,' コード表'!$A$2:$BA$32,31,FALSE)</f>
        <v>0</v>
      </c>
      <c r="G166" s="194"/>
      <c r="H166" s="194"/>
      <c r="I166" s="194"/>
      <c r="J166" s="223"/>
      <c r="K166" s="191" t="str">
        <f>IF(D166="内部","－","")</f>
        <v/>
      </c>
      <c r="L166" s="192"/>
      <c r="M166" s="192"/>
      <c r="N166" s="192"/>
      <c r="O166" s="192"/>
      <c r="P166" s="231" t="str">
        <f>IF(D166="内部","－","")</f>
        <v/>
      </c>
      <c r="Q166" s="231"/>
      <c r="R166" s="186" t="str">
        <f>IF(D166="内部","－","")</f>
        <v/>
      </c>
      <c r="S166" s="186"/>
      <c r="T166" s="186"/>
      <c r="U166" s="186"/>
      <c r="V166" s="186"/>
      <c r="W166" s="186"/>
      <c r="X166" s="186"/>
      <c r="Y166" s="186"/>
      <c r="Z166" s="186"/>
      <c r="AA166" s="186"/>
      <c r="AB166" s="187"/>
      <c r="AC166" s="184"/>
      <c r="AD166" s="185"/>
      <c r="AE166" s="341"/>
      <c r="AF166" s="342"/>
      <c r="AG166" s="343"/>
      <c r="AH166" s="322"/>
      <c r="AI166" s="323"/>
    </row>
    <row r="167" spans="1:35" ht="13.5" customHeight="1" x14ac:dyDescent="0.15">
      <c r="A167" s="152"/>
      <c r="B167" s="243"/>
      <c r="C167" s="106"/>
      <c r="D167" s="107"/>
      <c r="E167" s="107"/>
      <c r="F167" s="193"/>
      <c r="G167" s="194"/>
      <c r="H167" s="194"/>
      <c r="I167" s="194"/>
      <c r="J167" s="223"/>
      <c r="K167" s="191"/>
      <c r="L167" s="192"/>
      <c r="M167" s="192"/>
      <c r="N167" s="192"/>
      <c r="O167" s="192"/>
      <c r="P167" s="231"/>
      <c r="Q167" s="231"/>
      <c r="R167" s="186" t="str">
        <f>IF(D166="内部","－","")</f>
        <v/>
      </c>
      <c r="S167" s="186"/>
      <c r="T167" s="186"/>
      <c r="U167" s="186"/>
      <c r="V167" s="186"/>
      <c r="W167" s="186"/>
      <c r="X167" s="186"/>
      <c r="Y167" s="186"/>
      <c r="Z167" s="186"/>
      <c r="AA167" s="186"/>
      <c r="AB167" s="187"/>
      <c r="AC167" s="184"/>
      <c r="AD167" s="185"/>
      <c r="AE167" s="344"/>
      <c r="AF167" s="345"/>
      <c r="AG167" s="346"/>
      <c r="AH167" s="322"/>
      <c r="AI167" s="323"/>
    </row>
    <row r="168" spans="1:35" ht="13.5" customHeight="1" x14ac:dyDescent="0.15">
      <c r="A168" s="152"/>
      <c r="B168" s="243"/>
      <c r="C168" s="106"/>
      <c r="D168" s="107"/>
      <c r="E168" s="107"/>
      <c r="F168" s="193"/>
      <c r="G168" s="194"/>
      <c r="H168" s="194"/>
      <c r="I168" s="194"/>
      <c r="J168" s="223"/>
      <c r="K168" s="191"/>
      <c r="L168" s="192"/>
      <c r="M168" s="192"/>
      <c r="N168" s="192"/>
      <c r="O168" s="192"/>
      <c r="P168" s="231"/>
      <c r="Q168" s="231"/>
      <c r="R168" s="186" t="str">
        <f>IF(D166="内部","－","")</f>
        <v/>
      </c>
      <c r="S168" s="186"/>
      <c r="T168" s="186"/>
      <c r="U168" s="186"/>
      <c r="V168" s="186"/>
      <c r="W168" s="186"/>
      <c r="X168" s="186"/>
      <c r="Y168" s="186"/>
      <c r="Z168" s="186"/>
      <c r="AA168" s="186"/>
      <c r="AB168" s="187"/>
      <c r="AC168" s="184"/>
      <c r="AD168" s="185"/>
      <c r="AE168" s="344"/>
      <c r="AF168" s="345"/>
      <c r="AG168" s="346"/>
      <c r="AH168" s="322"/>
      <c r="AI168" s="323"/>
    </row>
    <row r="169" spans="1:35" ht="13.5" customHeight="1" x14ac:dyDescent="0.15">
      <c r="A169" s="152"/>
      <c r="B169" s="243"/>
      <c r="C169" s="106"/>
      <c r="D169" s="107"/>
      <c r="E169" s="107"/>
      <c r="F169" s="193"/>
      <c r="G169" s="194"/>
      <c r="H169" s="194"/>
      <c r="I169" s="194"/>
      <c r="J169" s="223"/>
      <c r="K169" s="191"/>
      <c r="L169" s="192"/>
      <c r="M169" s="192"/>
      <c r="N169" s="192"/>
      <c r="O169" s="192"/>
      <c r="P169" s="231"/>
      <c r="Q169" s="231"/>
      <c r="R169" s="186" t="str">
        <f>IF(D166="内部","－","")</f>
        <v/>
      </c>
      <c r="S169" s="186"/>
      <c r="T169" s="186"/>
      <c r="U169" s="186"/>
      <c r="V169" s="186"/>
      <c r="W169" s="186"/>
      <c r="X169" s="186"/>
      <c r="Y169" s="186"/>
      <c r="Z169" s="186"/>
      <c r="AA169" s="186"/>
      <c r="AB169" s="187"/>
      <c r="AC169" s="184"/>
      <c r="AD169" s="185"/>
      <c r="AE169" s="344"/>
      <c r="AF169" s="345"/>
      <c r="AG169" s="346"/>
      <c r="AH169" s="322"/>
      <c r="AI169" s="323"/>
    </row>
    <row r="170" spans="1:35" ht="13.5" customHeight="1" x14ac:dyDescent="0.15">
      <c r="A170" s="152"/>
      <c r="B170" s="245">
        <v>29</v>
      </c>
      <c r="C170" s="105"/>
      <c r="D170" s="107"/>
      <c r="E170" s="107"/>
      <c r="F170" s="193">
        <f>VLOOKUP($AE$7,' コード表'!$A$2:$BA$32,32,FALSE)</f>
        <v>0</v>
      </c>
      <c r="G170" s="194"/>
      <c r="H170" s="194"/>
      <c r="I170" s="194"/>
      <c r="J170" s="223"/>
      <c r="K170" s="191" t="str">
        <f>IF(D170="内部","－","")</f>
        <v/>
      </c>
      <c r="L170" s="192"/>
      <c r="M170" s="192"/>
      <c r="N170" s="192"/>
      <c r="O170" s="192"/>
      <c r="P170" s="231" t="str">
        <f>IF(D170="内部","－","")</f>
        <v/>
      </c>
      <c r="Q170" s="231"/>
      <c r="R170" s="186" t="str">
        <f>IF(D170="内部","－","")</f>
        <v/>
      </c>
      <c r="S170" s="186"/>
      <c r="T170" s="186"/>
      <c r="U170" s="186"/>
      <c r="V170" s="186"/>
      <c r="W170" s="186"/>
      <c r="X170" s="186"/>
      <c r="Y170" s="186"/>
      <c r="Z170" s="186"/>
      <c r="AA170" s="186"/>
      <c r="AB170" s="187"/>
      <c r="AC170" s="184"/>
      <c r="AD170" s="185"/>
      <c r="AE170" s="341"/>
      <c r="AF170" s="342"/>
      <c r="AG170" s="343"/>
      <c r="AH170" s="322"/>
      <c r="AI170" s="323"/>
    </row>
    <row r="171" spans="1:35" ht="13.5" customHeight="1" x14ac:dyDescent="0.15">
      <c r="A171" s="152"/>
      <c r="B171" s="243"/>
      <c r="C171" s="106"/>
      <c r="D171" s="107"/>
      <c r="E171" s="107"/>
      <c r="F171" s="193"/>
      <c r="G171" s="194"/>
      <c r="H171" s="194"/>
      <c r="I171" s="194"/>
      <c r="J171" s="223"/>
      <c r="K171" s="191"/>
      <c r="L171" s="192"/>
      <c r="M171" s="192"/>
      <c r="N171" s="192"/>
      <c r="O171" s="192"/>
      <c r="P171" s="231"/>
      <c r="Q171" s="231"/>
      <c r="R171" s="186" t="str">
        <f>IF(D170="内部","－","")</f>
        <v/>
      </c>
      <c r="S171" s="186"/>
      <c r="T171" s="186"/>
      <c r="U171" s="186"/>
      <c r="V171" s="186"/>
      <c r="W171" s="186"/>
      <c r="X171" s="186"/>
      <c r="Y171" s="186"/>
      <c r="Z171" s="186"/>
      <c r="AA171" s="186"/>
      <c r="AB171" s="187"/>
      <c r="AC171" s="184"/>
      <c r="AD171" s="185"/>
      <c r="AE171" s="344"/>
      <c r="AF171" s="345"/>
      <c r="AG171" s="346"/>
      <c r="AH171" s="322"/>
      <c r="AI171" s="323"/>
    </row>
    <row r="172" spans="1:35" ht="13.5" customHeight="1" x14ac:dyDescent="0.15">
      <c r="A172" s="152"/>
      <c r="B172" s="243"/>
      <c r="C172" s="106"/>
      <c r="D172" s="107"/>
      <c r="E172" s="107"/>
      <c r="F172" s="193"/>
      <c r="G172" s="194"/>
      <c r="H172" s="194"/>
      <c r="I172" s="194"/>
      <c r="J172" s="223"/>
      <c r="K172" s="191"/>
      <c r="L172" s="192"/>
      <c r="M172" s="192"/>
      <c r="N172" s="192"/>
      <c r="O172" s="192"/>
      <c r="P172" s="231"/>
      <c r="Q172" s="231"/>
      <c r="R172" s="186" t="str">
        <f>IF(D170="内部","－","")</f>
        <v/>
      </c>
      <c r="S172" s="186"/>
      <c r="T172" s="186"/>
      <c r="U172" s="186"/>
      <c r="V172" s="186"/>
      <c r="W172" s="186"/>
      <c r="X172" s="186"/>
      <c r="Y172" s="186"/>
      <c r="Z172" s="186"/>
      <c r="AA172" s="186"/>
      <c r="AB172" s="187"/>
      <c r="AC172" s="184"/>
      <c r="AD172" s="185"/>
      <c r="AE172" s="344"/>
      <c r="AF172" s="345"/>
      <c r="AG172" s="346"/>
      <c r="AH172" s="322"/>
      <c r="AI172" s="323"/>
    </row>
    <row r="173" spans="1:35" ht="13.5" customHeight="1" x14ac:dyDescent="0.15">
      <c r="A173" s="152"/>
      <c r="B173" s="243"/>
      <c r="C173" s="106"/>
      <c r="D173" s="107"/>
      <c r="E173" s="107"/>
      <c r="F173" s="193"/>
      <c r="G173" s="194"/>
      <c r="H173" s="194"/>
      <c r="I173" s="194"/>
      <c r="J173" s="223"/>
      <c r="K173" s="191"/>
      <c r="L173" s="192"/>
      <c r="M173" s="192"/>
      <c r="N173" s="192"/>
      <c r="O173" s="192"/>
      <c r="P173" s="231"/>
      <c r="Q173" s="231"/>
      <c r="R173" s="186" t="str">
        <f>IF(D170="内部","－","")</f>
        <v/>
      </c>
      <c r="S173" s="186"/>
      <c r="T173" s="186"/>
      <c r="U173" s="186"/>
      <c r="V173" s="186"/>
      <c r="W173" s="186"/>
      <c r="X173" s="186"/>
      <c r="Y173" s="186"/>
      <c r="Z173" s="186"/>
      <c r="AA173" s="186"/>
      <c r="AB173" s="187"/>
      <c r="AC173" s="184"/>
      <c r="AD173" s="185"/>
      <c r="AE173" s="344"/>
      <c r="AF173" s="345"/>
      <c r="AG173" s="346"/>
      <c r="AH173" s="322"/>
      <c r="AI173" s="323"/>
    </row>
    <row r="174" spans="1:35" ht="13.5" customHeight="1" x14ac:dyDescent="0.15">
      <c r="A174" s="152"/>
      <c r="B174" s="245">
        <v>30</v>
      </c>
      <c r="C174" s="105"/>
      <c r="D174" s="107"/>
      <c r="E174" s="107"/>
      <c r="F174" s="193">
        <f>VLOOKUP($AE$7,' コード表'!$A$2:$BA$32,33,FALSE)</f>
        <v>0</v>
      </c>
      <c r="G174" s="194"/>
      <c r="H174" s="194"/>
      <c r="I174" s="194"/>
      <c r="J174" s="223"/>
      <c r="K174" s="191" t="str">
        <f>IF(D174="内部","－","")</f>
        <v/>
      </c>
      <c r="L174" s="192"/>
      <c r="M174" s="192"/>
      <c r="N174" s="192"/>
      <c r="O174" s="192"/>
      <c r="P174" s="231" t="str">
        <f>IF(D174="内部","－","")</f>
        <v/>
      </c>
      <c r="Q174" s="231"/>
      <c r="R174" s="186" t="str">
        <f>IF(D174="内部","－","")</f>
        <v/>
      </c>
      <c r="S174" s="186"/>
      <c r="T174" s="186"/>
      <c r="U174" s="186"/>
      <c r="V174" s="186"/>
      <c r="W174" s="186"/>
      <c r="X174" s="186"/>
      <c r="Y174" s="186"/>
      <c r="Z174" s="186"/>
      <c r="AA174" s="186"/>
      <c r="AB174" s="187"/>
      <c r="AC174" s="184"/>
      <c r="AD174" s="185"/>
      <c r="AE174" s="341"/>
      <c r="AF174" s="342"/>
      <c r="AG174" s="343"/>
      <c r="AH174" s="322"/>
      <c r="AI174" s="323"/>
    </row>
    <row r="175" spans="1:35" ht="13.5" customHeight="1" x14ac:dyDescent="0.15">
      <c r="A175" s="152"/>
      <c r="B175" s="243"/>
      <c r="C175" s="106"/>
      <c r="D175" s="107"/>
      <c r="E175" s="107"/>
      <c r="F175" s="193"/>
      <c r="G175" s="194"/>
      <c r="H175" s="194"/>
      <c r="I175" s="194"/>
      <c r="J175" s="223"/>
      <c r="K175" s="191"/>
      <c r="L175" s="192"/>
      <c r="M175" s="192"/>
      <c r="N175" s="192"/>
      <c r="O175" s="192"/>
      <c r="P175" s="231"/>
      <c r="Q175" s="231"/>
      <c r="R175" s="186" t="str">
        <f>IF(D174="内部","－","")</f>
        <v/>
      </c>
      <c r="S175" s="186"/>
      <c r="T175" s="186"/>
      <c r="U175" s="186"/>
      <c r="V175" s="186"/>
      <c r="W175" s="186"/>
      <c r="X175" s="186"/>
      <c r="Y175" s="186"/>
      <c r="Z175" s="186"/>
      <c r="AA175" s="186"/>
      <c r="AB175" s="187"/>
      <c r="AC175" s="184"/>
      <c r="AD175" s="185"/>
      <c r="AE175" s="344"/>
      <c r="AF175" s="345"/>
      <c r="AG175" s="346"/>
      <c r="AH175" s="322"/>
      <c r="AI175" s="323"/>
    </row>
    <row r="176" spans="1:35" ht="13.5" customHeight="1" x14ac:dyDescent="0.15">
      <c r="A176" s="152"/>
      <c r="B176" s="243"/>
      <c r="C176" s="106"/>
      <c r="D176" s="107"/>
      <c r="E176" s="107"/>
      <c r="F176" s="193"/>
      <c r="G176" s="194"/>
      <c r="H176" s="194"/>
      <c r="I176" s="194"/>
      <c r="J176" s="223"/>
      <c r="K176" s="191"/>
      <c r="L176" s="192"/>
      <c r="M176" s="192"/>
      <c r="N176" s="192"/>
      <c r="O176" s="192"/>
      <c r="P176" s="231"/>
      <c r="Q176" s="231"/>
      <c r="R176" s="186" t="str">
        <f>IF(D174="内部","－","")</f>
        <v/>
      </c>
      <c r="S176" s="186"/>
      <c r="T176" s="186"/>
      <c r="U176" s="186"/>
      <c r="V176" s="186"/>
      <c r="W176" s="186"/>
      <c r="X176" s="186"/>
      <c r="Y176" s="186"/>
      <c r="Z176" s="186"/>
      <c r="AA176" s="186"/>
      <c r="AB176" s="187"/>
      <c r="AC176" s="184"/>
      <c r="AD176" s="185"/>
      <c r="AE176" s="344"/>
      <c r="AF176" s="345"/>
      <c r="AG176" s="346"/>
      <c r="AH176" s="322"/>
      <c r="AI176" s="323"/>
    </row>
    <row r="177" spans="1:35" ht="13.5" customHeight="1" x14ac:dyDescent="0.15">
      <c r="A177" s="152"/>
      <c r="B177" s="243"/>
      <c r="C177" s="106"/>
      <c r="D177" s="107"/>
      <c r="E177" s="107"/>
      <c r="F177" s="193"/>
      <c r="G177" s="194"/>
      <c r="H177" s="194"/>
      <c r="I177" s="194"/>
      <c r="J177" s="223"/>
      <c r="K177" s="191"/>
      <c r="L177" s="192"/>
      <c r="M177" s="192"/>
      <c r="N177" s="192"/>
      <c r="O177" s="192"/>
      <c r="P177" s="231"/>
      <c r="Q177" s="231"/>
      <c r="R177" s="186" t="str">
        <f>IF(D174="内部","－","")</f>
        <v/>
      </c>
      <c r="S177" s="186"/>
      <c r="T177" s="186"/>
      <c r="U177" s="186"/>
      <c r="V177" s="186"/>
      <c r="W177" s="186"/>
      <c r="X177" s="186"/>
      <c r="Y177" s="186"/>
      <c r="Z177" s="186"/>
      <c r="AA177" s="186"/>
      <c r="AB177" s="187"/>
      <c r="AC177" s="184"/>
      <c r="AD177" s="185"/>
      <c r="AE177" s="344"/>
      <c r="AF177" s="345"/>
      <c r="AG177" s="346"/>
      <c r="AH177" s="322"/>
      <c r="AI177" s="323"/>
    </row>
    <row r="178" spans="1:35" ht="13.5" customHeight="1" x14ac:dyDescent="0.15">
      <c r="A178" s="152"/>
      <c r="B178" s="242">
        <v>31</v>
      </c>
      <c r="C178" s="105"/>
      <c r="D178" s="107"/>
      <c r="E178" s="107"/>
      <c r="F178" s="224">
        <f>VLOOKUP($AE$7,' コード表'!$A$2:$BA$32,34,FALSE)</f>
        <v>0</v>
      </c>
      <c r="G178" s="225"/>
      <c r="H178" s="225"/>
      <c r="I178" s="225"/>
      <c r="J178" s="226"/>
      <c r="K178" s="293" t="str">
        <f>IF(D178="内部","－","")</f>
        <v/>
      </c>
      <c r="L178" s="294"/>
      <c r="M178" s="294"/>
      <c r="N178" s="294"/>
      <c r="O178" s="294"/>
      <c r="P178" s="297" t="str">
        <f>IF(D178="内部","－","")</f>
        <v/>
      </c>
      <c r="Q178" s="297"/>
      <c r="R178" s="182" t="str">
        <f>IF(D178="内部","－","")</f>
        <v/>
      </c>
      <c r="S178" s="182"/>
      <c r="T178" s="182"/>
      <c r="U178" s="182"/>
      <c r="V178" s="182"/>
      <c r="W178" s="182"/>
      <c r="X178" s="182"/>
      <c r="Y178" s="182"/>
      <c r="Z178" s="182"/>
      <c r="AA178" s="182"/>
      <c r="AB178" s="183"/>
      <c r="AC178" s="184"/>
      <c r="AD178" s="185"/>
      <c r="AE178" s="341"/>
      <c r="AF178" s="342"/>
      <c r="AG178" s="343"/>
      <c r="AH178" s="322"/>
      <c r="AI178" s="323"/>
    </row>
    <row r="179" spans="1:35" ht="13.5" customHeight="1" x14ac:dyDescent="0.15">
      <c r="A179" s="152"/>
      <c r="B179" s="243"/>
      <c r="C179" s="106"/>
      <c r="D179" s="107"/>
      <c r="E179" s="107"/>
      <c r="F179" s="193"/>
      <c r="G179" s="194"/>
      <c r="H179" s="194"/>
      <c r="I179" s="194"/>
      <c r="J179" s="223"/>
      <c r="K179" s="191"/>
      <c r="L179" s="192"/>
      <c r="M179" s="192"/>
      <c r="N179" s="192"/>
      <c r="O179" s="192"/>
      <c r="P179" s="231"/>
      <c r="Q179" s="231"/>
      <c r="R179" s="186" t="str">
        <f>IF(D178="内部","－","")</f>
        <v/>
      </c>
      <c r="S179" s="186"/>
      <c r="T179" s="186"/>
      <c r="U179" s="186"/>
      <c r="V179" s="186"/>
      <c r="W179" s="186"/>
      <c r="X179" s="186"/>
      <c r="Y179" s="186"/>
      <c r="Z179" s="186"/>
      <c r="AA179" s="186"/>
      <c r="AB179" s="187"/>
      <c r="AC179" s="184"/>
      <c r="AD179" s="185"/>
      <c r="AE179" s="344"/>
      <c r="AF179" s="345"/>
      <c r="AG179" s="346"/>
      <c r="AH179" s="322"/>
      <c r="AI179" s="323"/>
    </row>
    <row r="180" spans="1:35" ht="13.5" customHeight="1" x14ac:dyDescent="0.15">
      <c r="A180" s="152"/>
      <c r="B180" s="243"/>
      <c r="C180" s="106"/>
      <c r="D180" s="107"/>
      <c r="E180" s="107"/>
      <c r="F180" s="193"/>
      <c r="G180" s="194"/>
      <c r="H180" s="194"/>
      <c r="I180" s="194"/>
      <c r="J180" s="223"/>
      <c r="K180" s="191"/>
      <c r="L180" s="192"/>
      <c r="M180" s="192"/>
      <c r="N180" s="192"/>
      <c r="O180" s="192"/>
      <c r="P180" s="231"/>
      <c r="Q180" s="231"/>
      <c r="R180" s="186" t="str">
        <f>IF(D178="内部","－","")</f>
        <v/>
      </c>
      <c r="S180" s="186"/>
      <c r="T180" s="186"/>
      <c r="U180" s="186"/>
      <c r="V180" s="186"/>
      <c r="W180" s="186"/>
      <c r="X180" s="186"/>
      <c r="Y180" s="186"/>
      <c r="Z180" s="186"/>
      <c r="AA180" s="186"/>
      <c r="AB180" s="187"/>
      <c r="AC180" s="184"/>
      <c r="AD180" s="185"/>
      <c r="AE180" s="344"/>
      <c r="AF180" s="345"/>
      <c r="AG180" s="346"/>
      <c r="AH180" s="322"/>
      <c r="AI180" s="323"/>
    </row>
    <row r="181" spans="1:35" ht="13.5" customHeight="1" x14ac:dyDescent="0.15">
      <c r="A181" s="152"/>
      <c r="B181" s="243"/>
      <c r="C181" s="106"/>
      <c r="D181" s="107"/>
      <c r="E181" s="107"/>
      <c r="F181" s="193"/>
      <c r="G181" s="194"/>
      <c r="H181" s="194"/>
      <c r="I181" s="194"/>
      <c r="J181" s="223"/>
      <c r="K181" s="191"/>
      <c r="L181" s="192"/>
      <c r="M181" s="192"/>
      <c r="N181" s="192"/>
      <c r="O181" s="192"/>
      <c r="P181" s="231"/>
      <c r="Q181" s="231"/>
      <c r="R181" s="186" t="str">
        <f>IF(D178="内部","－","")</f>
        <v/>
      </c>
      <c r="S181" s="186"/>
      <c r="T181" s="186"/>
      <c r="U181" s="186"/>
      <c r="V181" s="186"/>
      <c r="W181" s="186"/>
      <c r="X181" s="186"/>
      <c r="Y181" s="186"/>
      <c r="Z181" s="186"/>
      <c r="AA181" s="186"/>
      <c r="AB181" s="187"/>
      <c r="AC181" s="184"/>
      <c r="AD181" s="185"/>
      <c r="AE181" s="344"/>
      <c r="AF181" s="345"/>
      <c r="AG181" s="346"/>
      <c r="AH181" s="322"/>
      <c r="AI181" s="323"/>
    </row>
    <row r="182" spans="1:35" ht="13.5" customHeight="1" x14ac:dyDescent="0.15">
      <c r="A182" s="152"/>
      <c r="B182" s="245">
        <v>32</v>
      </c>
      <c r="C182" s="105"/>
      <c r="D182" s="107"/>
      <c r="E182" s="107"/>
      <c r="F182" s="193">
        <f>VLOOKUP($AE$7,' コード表'!$A$2:$BA$32,35,FALSE)</f>
        <v>0</v>
      </c>
      <c r="G182" s="194"/>
      <c r="H182" s="194"/>
      <c r="I182" s="194"/>
      <c r="J182" s="223"/>
      <c r="K182" s="191" t="str">
        <f>IF(D182="内部","－","")</f>
        <v/>
      </c>
      <c r="L182" s="192"/>
      <c r="M182" s="192"/>
      <c r="N182" s="192"/>
      <c r="O182" s="192"/>
      <c r="P182" s="231" t="str">
        <f>IF(D182="内部","－","")</f>
        <v/>
      </c>
      <c r="Q182" s="231"/>
      <c r="R182" s="186" t="str">
        <f>IF(D182="内部","－","")</f>
        <v/>
      </c>
      <c r="S182" s="186"/>
      <c r="T182" s="186"/>
      <c r="U182" s="186"/>
      <c r="V182" s="186"/>
      <c r="W182" s="186"/>
      <c r="X182" s="186"/>
      <c r="Y182" s="186"/>
      <c r="Z182" s="186"/>
      <c r="AA182" s="186"/>
      <c r="AB182" s="187"/>
      <c r="AC182" s="184"/>
      <c r="AD182" s="185"/>
      <c r="AE182" s="341"/>
      <c r="AF182" s="342"/>
      <c r="AG182" s="343"/>
      <c r="AH182" s="322"/>
      <c r="AI182" s="323"/>
    </row>
    <row r="183" spans="1:35" ht="13.5" customHeight="1" x14ac:dyDescent="0.15">
      <c r="A183" s="152"/>
      <c r="B183" s="243"/>
      <c r="C183" s="106"/>
      <c r="D183" s="107"/>
      <c r="E183" s="107"/>
      <c r="F183" s="193"/>
      <c r="G183" s="194"/>
      <c r="H183" s="194"/>
      <c r="I183" s="194"/>
      <c r="J183" s="223"/>
      <c r="K183" s="191"/>
      <c r="L183" s="192"/>
      <c r="M183" s="192"/>
      <c r="N183" s="192"/>
      <c r="O183" s="192"/>
      <c r="P183" s="231"/>
      <c r="Q183" s="231"/>
      <c r="R183" s="186" t="str">
        <f>IF(D182="内部","－","")</f>
        <v/>
      </c>
      <c r="S183" s="186"/>
      <c r="T183" s="186"/>
      <c r="U183" s="186"/>
      <c r="V183" s="186"/>
      <c r="W183" s="186"/>
      <c r="X183" s="186"/>
      <c r="Y183" s="186"/>
      <c r="Z183" s="186"/>
      <c r="AA183" s="186"/>
      <c r="AB183" s="187"/>
      <c r="AC183" s="184"/>
      <c r="AD183" s="185"/>
      <c r="AE183" s="344"/>
      <c r="AF183" s="345"/>
      <c r="AG183" s="346"/>
      <c r="AH183" s="322"/>
      <c r="AI183" s="323"/>
    </row>
    <row r="184" spans="1:35" ht="13.5" customHeight="1" x14ac:dyDescent="0.15">
      <c r="A184" s="152"/>
      <c r="B184" s="243"/>
      <c r="C184" s="106"/>
      <c r="D184" s="107"/>
      <c r="E184" s="107"/>
      <c r="F184" s="193"/>
      <c r="G184" s="194"/>
      <c r="H184" s="194"/>
      <c r="I184" s="194"/>
      <c r="J184" s="223"/>
      <c r="K184" s="191"/>
      <c r="L184" s="192"/>
      <c r="M184" s="192"/>
      <c r="N184" s="192"/>
      <c r="O184" s="192"/>
      <c r="P184" s="231"/>
      <c r="Q184" s="231"/>
      <c r="R184" s="186" t="str">
        <f>IF(D182="内部","－","")</f>
        <v/>
      </c>
      <c r="S184" s="186"/>
      <c r="T184" s="186"/>
      <c r="U184" s="186"/>
      <c r="V184" s="186"/>
      <c r="W184" s="186"/>
      <c r="X184" s="186"/>
      <c r="Y184" s="186"/>
      <c r="Z184" s="186"/>
      <c r="AA184" s="186"/>
      <c r="AB184" s="187"/>
      <c r="AC184" s="184"/>
      <c r="AD184" s="185"/>
      <c r="AE184" s="344"/>
      <c r="AF184" s="345"/>
      <c r="AG184" s="346"/>
      <c r="AH184" s="322"/>
      <c r="AI184" s="323"/>
    </row>
    <row r="185" spans="1:35" ht="13.5" customHeight="1" x14ac:dyDescent="0.15">
      <c r="A185" s="152"/>
      <c r="B185" s="243"/>
      <c r="C185" s="106"/>
      <c r="D185" s="107"/>
      <c r="E185" s="107"/>
      <c r="F185" s="193"/>
      <c r="G185" s="194"/>
      <c r="H185" s="194"/>
      <c r="I185" s="194"/>
      <c r="J185" s="223"/>
      <c r="K185" s="191"/>
      <c r="L185" s="192"/>
      <c r="M185" s="192"/>
      <c r="N185" s="192"/>
      <c r="O185" s="192"/>
      <c r="P185" s="231"/>
      <c r="Q185" s="231"/>
      <c r="R185" s="186" t="str">
        <f>IF(D182="内部","－","")</f>
        <v/>
      </c>
      <c r="S185" s="186"/>
      <c r="T185" s="186"/>
      <c r="U185" s="186"/>
      <c r="V185" s="186"/>
      <c r="W185" s="186"/>
      <c r="X185" s="186"/>
      <c r="Y185" s="186"/>
      <c r="Z185" s="186"/>
      <c r="AA185" s="186"/>
      <c r="AB185" s="187"/>
      <c r="AC185" s="184"/>
      <c r="AD185" s="185"/>
      <c r="AE185" s="344"/>
      <c r="AF185" s="345"/>
      <c r="AG185" s="346"/>
      <c r="AH185" s="322"/>
      <c r="AI185" s="323"/>
    </row>
    <row r="186" spans="1:35" ht="13.5" customHeight="1" x14ac:dyDescent="0.15">
      <c r="A186" s="152"/>
      <c r="B186" s="245">
        <v>33</v>
      </c>
      <c r="C186" s="105"/>
      <c r="D186" s="107"/>
      <c r="E186" s="107"/>
      <c r="F186" s="193">
        <f>VLOOKUP($AE$7,' コード表'!$A$2:$BA$32,36,FALSE)</f>
        <v>0</v>
      </c>
      <c r="G186" s="194"/>
      <c r="H186" s="194"/>
      <c r="I186" s="194"/>
      <c r="J186" s="223"/>
      <c r="K186" s="191" t="str">
        <f>IF(D186="内部","－","")</f>
        <v/>
      </c>
      <c r="L186" s="192"/>
      <c r="M186" s="192"/>
      <c r="N186" s="192"/>
      <c r="O186" s="192"/>
      <c r="P186" s="231" t="str">
        <f>IF(D186="内部","－","")</f>
        <v/>
      </c>
      <c r="Q186" s="231"/>
      <c r="R186" s="186" t="str">
        <f>IF(D186="内部","－","")</f>
        <v/>
      </c>
      <c r="S186" s="186"/>
      <c r="T186" s="186"/>
      <c r="U186" s="186"/>
      <c r="V186" s="186"/>
      <c r="W186" s="186"/>
      <c r="X186" s="186"/>
      <c r="Y186" s="186"/>
      <c r="Z186" s="186"/>
      <c r="AA186" s="186"/>
      <c r="AB186" s="187"/>
      <c r="AC186" s="184"/>
      <c r="AD186" s="185"/>
      <c r="AE186" s="341"/>
      <c r="AF186" s="342"/>
      <c r="AG186" s="343"/>
      <c r="AH186" s="322"/>
      <c r="AI186" s="323"/>
    </row>
    <row r="187" spans="1:35" ht="13.5" customHeight="1" x14ac:dyDescent="0.15">
      <c r="A187" s="152"/>
      <c r="B187" s="243"/>
      <c r="C187" s="106"/>
      <c r="D187" s="107"/>
      <c r="E187" s="107"/>
      <c r="F187" s="193"/>
      <c r="G187" s="194"/>
      <c r="H187" s="194"/>
      <c r="I187" s="194"/>
      <c r="J187" s="223"/>
      <c r="K187" s="191"/>
      <c r="L187" s="192"/>
      <c r="M187" s="192"/>
      <c r="N187" s="192"/>
      <c r="O187" s="192"/>
      <c r="P187" s="231"/>
      <c r="Q187" s="231"/>
      <c r="R187" s="186" t="str">
        <f>IF(D186="内部","－","")</f>
        <v/>
      </c>
      <c r="S187" s="186"/>
      <c r="T187" s="186"/>
      <c r="U187" s="186"/>
      <c r="V187" s="186"/>
      <c r="W187" s="186"/>
      <c r="X187" s="186"/>
      <c r="Y187" s="186"/>
      <c r="Z187" s="186"/>
      <c r="AA187" s="186"/>
      <c r="AB187" s="187"/>
      <c r="AC187" s="184"/>
      <c r="AD187" s="185"/>
      <c r="AE187" s="344"/>
      <c r="AF187" s="345"/>
      <c r="AG187" s="346"/>
      <c r="AH187" s="322"/>
      <c r="AI187" s="323"/>
    </row>
    <row r="188" spans="1:35" ht="13.5" customHeight="1" x14ac:dyDescent="0.15">
      <c r="A188" s="152"/>
      <c r="B188" s="243"/>
      <c r="C188" s="106"/>
      <c r="D188" s="107"/>
      <c r="E188" s="107"/>
      <c r="F188" s="193"/>
      <c r="G188" s="194"/>
      <c r="H188" s="194"/>
      <c r="I188" s="194"/>
      <c r="J188" s="223"/>
      <c r="K188" s="191"/>
      <c r="L188" s="192"/>
      <c r="M188" s="192"/>
      <c r="N188" s="192"/>
      <c r="O188" s="192"/>
      <c r="P188" s="231"/>
      <c r="Q188" s="231"/>
      <c r="R188" s="186" t="str">
        <f>IF(D186="内部","－","")</f>
        <v/>
      </c>
      <c r="S188" s="186"/>
      <c r="T188" s="186"/>
      <c r="U188" s="186"/>
      <c r="V188" s="186"/>
      <c r="W188" s="186"/>
      <c r="X188" s="186"/>
      <c r="Y188" s="186"/>
      <c r="Z188" s="186"/>
      <c r="AA188" s="186"/>
      <c r="AB188" s="187"/>
      <c r="AC188" s="184"/>
      <c r="AD188" s="185"/>
      <c r="AE188" s="344"/>
      <c r="AF188" s="345"/>
      <c r="AG188" s="346"/>
      <c r="AH188" s="322"/>
      <c r="AI188" s="323"/>
    </row>
    <row r="189" spans="1:35" ht="13.5" customHeight="1" x14ac:dyDescent="0.15">
      <c r="A189" s="152"/>
      <c r="B189" s="243"/>
      <c r="C189" s="106"/>
      <c r="D189" s="107"/>
      <c r="E189" s="107"/>
      <c r="F189" s="193"/>
      <c r="G189" s="194"/>
      <c r="H189" s="194"/>
      <c r="I189" s="194"/>
      <c r="J189" s="223"/>
      <c r="K189" s="191"/>
      <c r="L189" s="192"/>
      <c r="M189" s="192"/>
      <c r="N189" s="192"/>
      <c r="O189" s="192"/>
      <c r="P189" s="231"/>
      <c r="Q189" s="231"/>
      <c r="R189" s="186" t="str">
        <f>IF(D186="内部","－","")</f>
        <v/>
      </c>
      <c r="S189" s="186"/>
      <c r="T189" s="186"/>
      <c r="U189" s="186"/>
      <c r="V189" s="186"/>
      <c r="W189" s="186"/>
      <c r="X189" s="186"/>
      <c r="Y189" s="186"/>
      <c r="Z189" s="186"/>
      <c r="AA189" s="186"/>
      <c r="AB189" s="187"/>
      <c r="AC189" s="184"/>
      <c r="AD189" s="185"/>
      <c r="AE189" s="344"/>
      <c r="AF189" s="345"/>
      <c r="AG189" s="346"/>
      <c r="AH189" s="322"/>
      <c r="AI189" s="323"/>
    </row>
    <row r="190" spans="1:35" ht="13.5" customHeight="1" x14ac:dyDescent="0.15">
      <c r="A190" s="152"/>
      <c r="B190" s="245">
        <v>34</v>
      </c>
      <c r="C190" s="105"/>
      <c r="D190" s="107"/>
      <c r="E190" s="107"/>
      <c r="F190" s="193">
        <f>VLOOKUP($AE$7,' コード表'!$A$2:$BA$32,37,FALSE)</f>
        <v>0</v>
      </c>
      <c r="G190" s="194"/>
      <c r="H190" s="194"/>
      <c r="I190" s="194"/>
      <c r="J190" s="223"/>
      <c r="K190" s="191" t="str">
        <f>IF(D190="内部","－","")</f>
        <v/>
      </c>
      <c r="L190" s="192"/>
      <c r="M190" s="192"/>
      <c r="N190" s="192"/>
      <c r="O190" s="192"/>
      <c r="P190" s="231" t="str">
        <f>IF(D190="内部","－","")</f>
        <v/>
      </c>
      <c r="Q190" s="231"/>
      <c r="R190" s="186" t="str">
        <f>IF(D190="内部","－","")</f>
        <v/>
      </c>
      <c r="S190" s="186"/>
      <c r="T190" s="186"/>
      <c r="U190" s="186"/>
      <c r="V190" s="186"/>
      <c r="W190" s="186"/>
      <c r="X190" s="186"/>
      <c r="Y190" s="186"/>
      <c r="Z190" s="186"/>
      <c r="AA190" s="186"/>
      <c r="AB190" s="187"/>
      <c r="AC190" s="184"/>
      <c r="AD190" s="185"/>
      <c r="AE190" s="341"/>
      <c r="AF190" s="342"/>
      <c r="AG190" s="343"/>
      <c r="AH190" s="322"/>
      <c r="AI190" s="323"/>
    </row>
    <row r="191" spans="1:35" ht="13.5" customHeight="1" x14ac:dyDescent="0.15">
      <c r="A191" s="152"/>
      <c r="B191" s="243"/>
      <c r="C191" s="106"/>
      <c r="D191" s="107"/>
      <c r="E191" s="107"/>
      <c r="F191" s="193"/>
      <c r="G191" s="194"/>
      <c r="H191" s="194"/>
      <c r="I191" s="194"/>
      <c r="J191" s="223"/>
      <c r="K191" s="191"/>
      <c r="L191" s="192"/>
      <c r="M191" s="192"/>
      <c r="N191" s="192"/>
      <c r="O191" s="192"/>
      <c r="P191" s="231"/>
      <c r="Q191" s="231"/>
      <c r="R191" s="186" t="str">
        <f>IF(D190="内部","－","")</f>
        <v/>
      </c>
      <c r="S191" s="186"/>
      <c r="T191" s="186"/>
      <c r="U191" s="186"/>
      <c r="V191" s="186"/>
      <c r="W191" s="186"/>
      <c r="X191" s="186"/>
      <c r="Y191" s="186"/>
      <c r="Z191" s="186"/>
      <c r="AA191" s="186"/>
      <c r="AB191" s="187"/>
      <c r="AC191" s="184"/>
      <c r="AD191" s="185"/>
      <c r="AE191" s="344"/>
      <c r="AF191" s="345"/>
      <c r="AG191" s="346"/>
      <c r="AH191" s="322"/>
      <c r="AI191" s="323"/>
    </row>
    <row r="192" spans="1:35" ht="13.5" customHeight="1" x14ac:dyDescent="0.15">
      <c r="A192" s="152"/>
      <c r="B192" s="243"/>
      <c r="C192" s="106"/>
      <c r="D192" s="107"/>
      <c r="E192" s="107"/>
      <c r="F192" s="193"/>
      <c r="G192" s="194"/>
      <c r="H192" s="194"/>
      <c r="I192" s="194"/>
      <c r="J192" s="223"/>
      <c r="K192" s="191"/>
      <c r="L192" s="192"/>
      <c r="M192" s="192"/>
      <c r="N192" s="192"/>
      <c r="O192" s="192"/>
      <c r="P192" s="231"/>
      <c r="Q192" s="231"/>
      <c r="R192" s="186" t="str">
        <f>IF(D190="内部","－","")</f>
        <v/>
      </c>
      <c r="S192" s="186"/>
      <c r="T192" s="186"/>
      <c r="U192" s="186"/>
      <c r="V192" s="186"/>
      <c r="W192" s="186"/>
      <c r="X192" s="186"/>
      <c r="Y192" s="186"/>
      <c r="Z192" s="186"/>
      <c r="AA192" s="186"/>
      <c r="AB192" s="187"/>
      <c r="AC192" s="184"/>
      <c r="AD192" s="185"/>
      <c r="AE192" s="344"/>
      <c r="AF192" s="345"/>
      <c r="AG192" s="346"/>
      <c r="AH192" s="322"/>
      <c r="AI192" s="323"/>
    </row>
    <row r="193" spans="1:35" ht="13.5" customHeight="1" x14ac:dyDescent="0.15">
      <c r="A193" s="152"/>
      <c r="B193" s="243"/>
      <c r="C193" s="106"/>
      <c r="D193" s="107"/>
      <c r="E193" s="107"/>
      <c r="F193" s="193"/>
      <c r="G193" s="194"/>
      <c r="H193" s="194"/>
      <c r="I193" s="194"/>
      <c r="J193" s="223"/>
      <c r="K193" s="191"/>
      <c r="L193" s="192"/>
      <c r="M193" s="192"/>
      <c r="N193" s="192"/>
      <c r="O193" s="192"/>
      <c r="P193" s="231"/>
      <c r="Q193" s="231"/>
      <c r="R193" s="186" t="str">
        <f>IF(D190="内部","－","")</f>
        <v/>
      </c>
      <c r="S193" s="186"/>
      <c r="T193" s="186"/>
      <c r="U193" s="186"/>
      <c r="V193" s="186"/>
      <c r="W193" s="186"/>
      <c r="X193" s="186"/>
      <c r="Y193" s="186"/>
      <c r="Z193" s="186"/>
      <c r="AA193" s="186"/>
      <c r="AB193" s="187"/>
      <c r="AC193" s="184"/>
      <c r="AD193" s="185"/>
      <c r="AE193" s="344"/>
      <c r="AF193" s="345"/>
      <c r="AG193" s="346"/>
      <c r="AH193" s="322"/>
      <c r="AI193" s="323"/>
    </row>
    <row r="194" spans="1:35" ht="13.5" customHeight="1" x14ac:dyDescent="0.15">
      <c r="A194" s="152"/>
      <c r="B194" s="245">
        <v>35</v>
      </c>
      <c r="C194" s="105"/>
      <c r="D194" s="107"/>
      <c r="E194" s="107"/>
      <c r="F194" s="193">
        <f>VLOOKUP($AE$7,' コード表'!$A$2:$BA$32,38,FALSE)</f>
        <v>0</v>
      </c>
      <c r="G194" s="194"/>
      <c r="H194" s="194"/>
      <c r="I194" s="194"/>
      <c r="J194" s="223"/>
      <c r="K194" s="191" t="str">
        <f>IF(D194="内部","－","")</f>
        <v/>
      </c>
      <c r="L194" s="192"/>
      <c r="M194" s="192"/>
      <c r="N194" s="192"/>
      <c r="O194" s="192"/>
      <c r="P194" s="231" t="str">
        <f>IF(D194="内部","－","")</f>
        <v/>
      </c>
      <c r="Q194" s="231"/>
      <c r="R194" s="186" t="str">
        <f>IF(D194="内部","－","")</f>
        <v/>
      </c>
      <c r="S194" s="186"/>
      <c r="T194" s="186"/>
      <c r="U194" s="186"/>
      <c r="V194" s="186"/>
      <c r="W194" s="186"/>
      <c r="X194" s="186"/>
      <c r="Y194" s="186"/>
      <c r="Z194" s="186"/>
      <c r="AA194" s="186"/>
      <c r="AB194" s="187"/>
      <c r="AC194" s="184"/>
      <c r="AD194" s="185"/>
      <c r="AE194" s="341"/>
      <c r="AF194" s="342"/>
      <c r="AG194" s="343"/>
      <c r="AH194" s="322"/>
      <c r="AI194" s="323"/>
    </row>
    <row r="195" spans="1:35" ht="13.5" customHeight="1" x14ac:dyDescent="0.15">
      <c r="A195" s="152"/>
      <c r="B195" s="243"/>
      <c r="C195" s="106"/>
      <c r="D195" s="107"/>
      <c r="E195" s="107"/>
      <c r="F195" s="193"/>
      <c r="G195" s="194"/>
      <c r="H195" s="194"/>
      <c r="I195" s="194"/>
      <c r="J195" s="223"/>
      <c r="K195" s="191"/>
      <c r="L195" s="192"/>
      <c r="M195" s="192"/>
      <c r="N195" s="192"/>
      <c r="O195" s="192"/>
      <c r="P195" s="231"/>
      <c r="Q195" s="231"/>
      <c r="R195" s="186" t="str">
        <f>IF(D194="内部","－","")</f>
        <v/>
      </c>
      <c r="S195" s="186"/>
      <c r="T195" s="186"/>
      <c r="U195" s="186"/>
      <c r="V195" s="186"/>
      <c r="W195" s="186"/>
      <c r="X195" s="186"/>
      <c r="Y195" s="186"/>
      <c r="Z195" s="186"/>
      <c r="AA195" s="186"/>
      <c r="AB195" s="187"/>
      <c r="AC195" s="184"/>
      <c r="AD195" s="185"/>
      <c r="AE195" s="344"/>
      <c r="AF195" s="345"/>
      <c r="AG195" s="346"/>
      <c r="AH195" s="322"/>
      <c r="AI195" s="323"/>
    </row>
    <row r="196" spans="1:35" ht="13.5" customHeight="1" x14ac:dyDescent="0.15">
      <c r="A196" s="152"/>
      <c r="B196" s="243"/>
      <c r="C196" s="106"/>
      <c r="D196" s="107"/>
      <c r="E196" s="107"/>
      <c r="F196" s="193"/>
      <c r="G196" s="194"/>
      <c r="H196" s="194"/>
      <c r="I196" s="194"/>
      <c r="J196" s="223"/>
      <c r="K196" s="191"/>
      <c r="L196" s="192"/>
      <c r="M196" s="192"/>
      <c r="N196" s="192"/>
      <c r="O196" s="192"/>
      <c r="P196" s="231"/>
      <c r="Q196" s="231"/>
      <c r="R196" s="186" t="str">
        <f>IF(D194="内部","－","")</f>
        <v/>
      </c>
      <c r="S196" s="186"/>
      <c r="T196" s="186"/>
      <c r="U196" s="186"/>
      <c r="V196" s="186"/>
      <c r="W196" s="186"/>
      <c r="X196" s="186"/>
      <c r="Y196" s="186"/>
      <c r="Z196" s="186"/>
      <c r="AA196" s="186"/>
      <c r="AB196" s="187"/>
      <c r="AC196" s="184"/>
      <c r="AD196" s="185"/>
      <c r="AE196" s="344"/>
      <c r="AF196" s="345"/>
      <c r="AG196" s="346"/>
      <c r="AH196" s="322"/>
      <c r="AI196" s="323"/>
    </row>
    <row r="197" spans="1:35" ht="13.5" customHeight="1" x14ac:dyDescent="0.15">
      <c r="A197" s="152"/>
      <c r="B197" s="243"/>
      <c r="C197" s="106"/>
      <c r="D197" s="107"/>
      <c r="E197" s="107"/>
      <c r="F197" s="193"/>
      <c r="G197" s="194"/>
      <c r="H197" s="194"/>
      <c r="I197" s="194"/>
      <c r="J197" s="223"/>
      <c r="K197" s="191"/>
      <c r="L197" s="192"/>
      <c r="M197" s="192"/>
      <c r="N197" s="192"/>
      <c r="O197" s="192"/>
      <c r="P197" s="231"/>
      <c r="Q197" s="231"/>
      <c r="R197" s="186" t="str">
        <f>IF(D194="内部","－","")</f>
        <v/>
      </c>
      <c r="S197" s="186"/>
      <c r="T197" s="186"/>
      <c r="U197" s="186"/>
      <c r="V197" s="186"/>
      <c r="W197" s="186"/>
      <c r="X197" s="186"/>
      <c r="Y197" s="186"/>
      <c r="Z197" s="186"/>
      <c r="AA197" s="186"/>
      <c r="AB197" s="187"/>
      <c r="AC197" s="184"/>
      <c r="AD197" s="185"/>
      <c r="AE197" s="344"/>
      <c r="AF197" s="345"/>
      <c r="AG197" s="346"/>
      <c r="AH197" s="322"/>
      <c r="AI197" s="323"/>
    </row>
    <row r="198" spans="1:35" ht="13.5" customHeight="1" x14ac:dyDescent="0.15">
      <c r="A198" s="152"/>
      <c r="B198" s="245">
        <v>36</v>
      </c>
      <c r="C198" s="105"/>
      <c r="D198" s="107"/>
      <c r="E198" s="107"/>
      <c r="F198" s="193">
        <f>VLOOKUP($AE$7,' コード表'!$A$2:$BA$32,39,FALSE)</f>
        <v>0</v>
      </c>
      <c r="G198" s="194"/>
      <c r="H198" s="194"/>
      <c r="I198" s="194"/>
      <c r="J198" s="223"/>
      <c r="K198" s="191" t="str">
        <f>IF(D198="内部","－","")</f>
        <v/>
      </c>
      <c r="L198" s="192"/>
      <c r="M198" s="192"/>
      <c r="N198" s="192"/>
      <c r="O198" s="192"/>
      <c r="P198" s="231" t="str">
        <f>IF(D198="内部","－","")</f>
        <v/>
      </c>
      <c r="Q198" s="231"/>
      <c r="R198" s="186" t="str">
        <f>IF(D198="内部","－","")</f>
        <v/>
      </c>
      <c r="S198" s="186"/>
      <c r="T198" s="186"/>
      <c r="U198" s="186"/>
      <c r="V198" s="186"/>
      <c r="W198" s="186"/>
      <c r="X198" s="186"/>
      <c r="Y198" s="186"/>
      <c r="Z198" s="186"/>
      <c r="AA198" s="186"/>
      <c r="AB198" s="187"/>
      <c r="AC198" s="184"/>
      <c r="AD198" s="185"/>
      <c r="AE198" s="341"/>
      <c r="AF198" s="342"/>
      <c r="AG198" s="343"/>
      <c r="AH198" s="322"/>
      <c r="AI198" s="323"/>
    </row>
    <row r="199" spans="1:35" ht="13.5" customHeight="1" x14ac:dyDescent="0.15">
      <c r="A199" s="152"/>
      <c r="B199" s="243"/>
      <c r="C199" s="106"/>
      <c r="D199" s="107"/>
      <c r="E199" s="107"/>
      <c r="F199" s="193"/>
      <c r="G199" s="194"/>
      <c r="H199" s="194"/>
      <c r="I199" s="194"/>
      <c r="J199" s="223"/>
      <c r="K199" s="191"/>
      <c r="L199" s="192"/>
      <c r="M199" s="192"/>
      <c r="N199" s="192"/>
      <c r="O199" s="192"/>
      <c r="P199" s="231"/>
      <c r="Q199" s="231"/>
      <c r="R199" s="186" t="str">
        <f>IF(D198="内部","－","")</f>
        <v/>
      </c>
      <c r="S199" s="186"/>
      <c r="T199" s="186"/>
      <c r="U199" s="186"/>
      <c r="V199" s="186"/>
      <c r="W199" s="186"/>
      <c r="X199" s="186"/>
      <c r="Y199" s="186"/>
      <c r="Z199" s="186"/>
      <c r="AA199" s="186"/>
      <c r="AB199" s="187"/>
      <c r="AC199" s="184"/>
      <c r="AD199" s="185"/>
      <c r="AE199" s="344"/>
      <c r="AF199" s="345"/>
      <c r="AG199" s="346"/>
      <c r="AH199" s="322"/>
      <c r="AI199" s="323"/>
    </row>
    <row r="200" spans="1:35" ht="13.5" customHeight="1" x14ac:dyDescent="0.15">
      <c r="A200" s="152"/>
      <c r="B200" s="243"/>
      <c r="C200" s="106"/>
      <c r="D200" s="107"/>
      <c r="E200" s="107"/>
      <c r="F200" s="193"/>
      <c r="G200" s="194"/>
      <c r="H200" s="194"/>
      <c r="I200" s="194"/>
      <c r="J200" s="223"/>
      <c r="K200" s="191"/>
      <c r="L200" s="192"/>
      <c r="M200" s="192"/>
      <c r="N200" s="192"/>
      <c r="O200" s="192"/>
      <c r="P200" s="231"/>
      <c r="Q200" s="231"/>
      <c r="R200" s="186" t="str">
        <f>IF(D198="内部","－","")</f>
        <v/>
      </c>
      <c r="S200" s="186"/>
      <c r="T200" s="186"/>
      <c r="U200" s="186"/>
      <c r="V200" s="186"/>
      <c r="W200" s="186"/>
      <c r="X200" s="186"/>
      <c r="Y200" s="186"/>
      <c r="Z200" s="186"/>
      <c r="AA200" s="186"/>
      <c r="AB200" s="187"/>
      <c r="AC200" s="184"/>
      <c r="AD200" s="185"/>
      <c r="AE200" s="344"/>
      <c r="AF200" s="345"/>
      <c r="AG200" s="346"/>
      <c r="AH200" s="322"/>
      <c r="AI200" s="323"/>
    </row>
    <row r="201" spans="1:35" ht="13.5" customHeight="1" x14ac:dyDescent="0.15">
      <c r="A201" s="152"/>
      <c r="B201" s="243"/>
      <c r="C201" s="106"/>
      <c r="D201" s="107"/>
      <c r="E201" s="107"/>
      <c r="F201" s="193"/>
      <c r="G201" s="194"/>
      <c r="H201" s="194"/>
      <c r="I201" s="194"/>
      <c r="J201" s="223"/>
      <c r="K201" s="191"/>
      <c r="L201" s="192"/>
      <c r="M201" s="192"/>
      <c r="N201" s="192"/>
      <c r="O201" s="192"/>
      <c r="P201" s="231"/>
      <c r="Q201" s="231"/>
      <c r="R201" s="186" t="str">
        <f>IF(D198="内部","－","")</f>
        <v/>
      </c>
      <c r="S201" s="186"/>
      <c r="T201" s="186"/>
      <c r="U201" s="186"/>
      <c r="V201" s="186"/>
      <c r="W201" s="186"/>
      <c r="X201" s="186"/>
      <c r="Y201" s="186"/>
      <c r="Z201" s="186"/>
      <c r="AA201" s="186"/>
      <c r="AB201" s="187"/>
      <c r="AC201" s="184"/>
      <c r="AD201" s="185"/>
      <c r="AE201" s="344"/>
      <c r="AF201" s="345"/>
      <c r="AG201" s="346"/>
      <c r="AH201" s="322"/>
      <c r="AI201" s="323"/>
    </row>
    <row r="202" spans="1:35" ht="13.5" customHeight="1" x14ac:dyDescent="0.15">
      <c r="A202" s="152"/>
      <c r="B202" s="245">
        <v>37</v>
      </c>
      <c r="C202" s="105"/>
      <c r="D202" s="107"/>
      <c r="E202" s="107"/>
      <c r="F202" s="193">
        <f>VLOOKUP($AE$7,' コード表'!$A$2:$BA$32,40,FALSE)</f>
        <v>0</v>
      </c>
      <c r="G202" s="194"/>
      <c r="H202" s="194"/>
      <c r="I202" s="194"/>
      <c r="J202" s="223"/>
      <c r="K202" s="191" t="str">
        <f>IF(D202="内部","－","")</f>
        <v/>
      </c>
      <c r="L202" s="192"/>
      <c r="M202" s="192"/>
      <c r="N202" s="192"/>
      <c r="O202" s="192"/>
      <c r="P202" s="231" t="str">
        <f>IF(D202="内部","－","")</f>
        <v/>
      </c>
      <c r="Q202" s="231"/>
      <c r="R202" s="186" t="str">
        <f>IF(D202="内部","－","")</f>
        <v/>
      </c>
      <c r="S202" s="186"/>
      <c r="T202" s="186"/>
      <c r="U202" s="186"/>
      <c r="V202" s="186"/>
      <c r="W202" s="186"/>
      <c r="X202" s="186"/>
      <c r="Y202" s="186"/>
      <c r="Z202" s="186"/>
      <c r="AA202" s="186"/>
      <c r="AB202" s="187"/>
      <c r="AC202" s="184"/>
      <c r="AD202" s="185"/>
      <c r="AE202" s="341"/>
      <c r="AF202" s="342"/>
      <c r="AG202" s="343"/>
      <c r="AH202" s="322"/>
      <c r="AI202" s="323"/>
    </row>
    <row r="203" spans="1:35" ht="13.5" customHeight="1" x14ac:dyDescent="0.15">
      <c r="A203" s="152"/>
      <c r="B203" s="243"/>
      <c r="C203" s="106"/>
      <c r="D203" s="107"/>
      <c r="E203" s="107"/>
      <c r="F203" s="193"/>
      <c r="G203" s="194"/>
      <c r="H203" s="194"/>
      <c r="I203" s="194"/>
      <c r="J203" s="223"/>
      <c r="K203" s="191"/>
      <c r="L203" s="192"/>
      <c r="M203" s="192"/>
      <c r="N203" s="192"/>
      <c r="O203" s="192"/>
      <c r="P203" s="231"/>
      <c r="Q203" s="231"/>
      <c r="R203" s="186" t="str">
        <f>IF(D202="内部","－","")</f>
        <v/>
      </c>
      <c r="S203" s="186"/>
      <c r="T203" s="186"/>
      <c r="U203" s="186"/>
      <c r="V203" s="186"/>
      <c r="W203" s="186"/>
      <c r="X203" s="186"/>
      <c r="Y203" s="186"/>
      <c r="Z203" s="186"/>
      <c r="AA203" s="186"/>
      <c r="AB203" s="187"/>
      <c r="AC203" s="184"/>
      <c r="AD203" s="185"/>
      <c r="AE203" s="344"/>
      <c r="AF203" s="345"/>
      <c r="AG203" s="346"/>
      <c r="AH203" s="322"/>
      <c r="AI203" s="323"/>
    </row>
    <row r="204" spans="1:35" ht="13.5" customHeight="1" x14ac:dyDescent="0.15">
      <c r="A204" s="152"/>
      <c r="B204" s="243"/>
      <c r="C204" s="106"/>
      <c r="D204" s="107"/>
      <c r="E204" s="107"/>
      <c r="F204" s="193"/>
      <c r="G204" s="194"/>
      <c r="H204" s="194"/>
      <c r="I204" s="194"/>
      <c r="J204" s="223"/>
      <c r="K204" s="191"/>
      <c r="L204" s="192"/>
      <c r="M204" s="192"/>
      <c r="N204" s="192"/>
      <c r="O204" s="192"/>
      <c r="P204" s="231"/>
      <c r="Q204" s="231"/>
      <c r="R204" s="186" t="str">
        <f>IF(D202="内部","－","")</f>
        <v/>
      </c>
      <c r="S204" s="186"/>
      <c r="T204" s="186"/>
      <c r="U204" s="186"/>
      <c r="V204" s="186"/>
      <c r="W204" s="186"/>
      <c r="X204" s="186"/>
      <c r="Y204" s="186"/>
      <c r="Z204" s="186"/>
      <c r="AA204" s="186"/>
      <c r="AB204" s="187"/>
      <c r="AC204" s="184"/>
      <c r="AD204" s="185"/>
      <c r="AE204" s="344"/>
      <c r="AF204" s="345"/>
      <c r="AG204" s="346"/>
      <c r="AH204" s="322"/>
      <c r="AI204" s="323"/>
    </row>
    <row r="205" spans="1:35" ht="13.5" customHeight="1" x14ac:dyDescent="0.15">
      <c r="A205" s="152"/>
      <c r="B205" s="243"/>
      <c r="C205" s="106"/>
      <c r="D205" s="107"/>
      <c r="E205" s="107"/>
      <c r="F205" s="193"/>
      <c r="G205" s="194"/>
      <c r="H205" s="194"/>
      <c r="I205" s="194"/>
      <c r="J205" s="223"/>
      <c r="K205" s="191"/>
      <c r="L205" s="192"/>
      <c r="M205" s="192"/>
      <c r="N205" s="192"/>
      <c r="O205" s="192"/>
      <c r="P205" s="231"/>
      <c r="Q205" s="231"/>
      <c r="R205" s="186" t="str">
        <f>IF(D202="内部","－","")</f>
        <v/>
      </c>
      <c r="S205" s="186"/>
      <c r="T205" s="186"/>
      <c r="U205" s="186"/>
      <c r="V205" s="186"/>
      <c r="W205" s="186"/>
      <c r="X205" s="186"/>
      <c r="Y205" s="186"/>
      <c r="Z205" s="186"/>
      <c r="AA205" s="186"/>
      <c r="AB205" s="187"/>
      <c r="AC205" s="184"/>
      <c r="AD205" s="185"/>
      <c r="AE205" s="344"/>
      <c r="AF205" s="345"/>
      <c r="AG205" s="346"/>
      <c r="AH205" s="322"/>
      <c r="AI205" s="323"/>
    </row>
    <row r="206" spans="1:35" ht="13.5" customHeight="1" x14ac:dyDescent="0.15">
      <c r="A206" s="152"/>
      <c r="B206" s="245">
        <v>38</v>
      </c>
      <c r="C206" s="105"/>
      <c r="D206" s="107"/>
      <c r="E206" s="107"/>
      <c r="F206" s="193">
        <f>VLOOKUP($AE$7,' コード表'!$A$2:$BA$32,41,FALSE)</f>
        <v>0</v>
      </c>
      <c r="G206" s="194"/>
      <c r="H206" s="194"/>
      <c r="I206" s="194"/>
      <c r="J206" s="223"/>
      <c r="K206" s="191" t="str">
        <f>IF(D206="内部","－","")</f>
        <v/>
      </c>
      <c r="L206" s="192"/>
      <c r="M206" s="192"/>
      <c r="N206" s="192"/>
      <c r="O206" s="192"/>
      <c r="P206" s="231" t="str">
        <f>IF(D206="内部","－","")</f>
        <v/>
      </c>
      <c r="Q206" s="231"/>
      <c r="R206" s="186" t="str">
        <f>IF(D206="内部","－","")</f>
        <v/>
      </c>
      <c r="S206" s="186"/>
      <c r="T206" s="186"/>
      <c r="U206" s="186"/>
      <c r="V206" s="186"/>
      <c r="W206" s="186"/>
      <c r="X206" s="186"/>
      <c r="Y206" s="186"/>
      <c r="Z206" s="186"/>
      <c r="AA206" s="186"/>
      <c r="AB206" s="187"/>
      <c r="AC206" s="184"/>
      <c r="AD206" s="185"/>
      <c r="AE206" s="341"/>
      <c r="AF206" s="342"/>
      <c r="AG206" s="343"/>
      <c r="AH206" s="322"/>
      <c r="AI206" s="323"/>
    </row>
    <row r="207" spans="1:35" ht="13.5" customHeight="1" x14ac:dyDescent="0.15">
      <c r="A207" s="152"/>
      <c r="B207" s="243"/>
      <c r="C207" s="106"/>
      <c r="D207" s="107"/>
      <c r="E207" s="107"/>
      <c r="F207" s="193"/>
      <c r="G207" s="194"/>
      <c r="H207" s="194"/>
      <c r="I207" s="194"/>
      <c r="J207" s="223"/>
      <c r="K207" s="191"/>
      <c r="L207" s="192"/>
      <c r="M207" s="192"/>
      <c r="N207" s="192"/>
      <c r="O207" s="192"/>
      <c r="P207" s="231"/>
      <c r="Q207" s="231"/>
      <c r="R207" s="186" t="str">
        <f>IF(D206="内部","－","")</f>
        <v/>
      </c>
      <c r="S207" s="186"/>
      <c r="T207" s="186"/>
      <c r="U207" s="186"/>
      <c r="V207" s="186"/>
      <c r="W207" s="186"/>
      <c r="X207" s="186"/>
      <c r="Y207" s="186"/>
      <c r="Z207" s="186"/>
      <c r="AA207" s="186"/>
      <c r="AB207" s="187"/>
      <c r="AC207" s="184"/>
      <c r="AD207" s="185"/>
      <c r="AE207" s="344"/>
      <c r="AF207" s="345"/>
      <c r="AG207" s="346"/>
      <c r="AH207" s="322"/>
      <c r="AI207" s="323"/>
    </row>
    <row r="208" spans="1:35" ht="13.5" customHeight="1" x14ac:dyDescent="0.15">
      <c r="A208" s="152"/>
      <c r="B208" s="243"/>
      <c r="C208" s="106"/>
      <c r="D208" s="107"/>
      <c r="E208" s="107"/>
      <c r="F208" s="193"/>
      <c r="G208" s="194"/>
      <c r="H208" s="194"/>
      <c r="I208" s="194"/>
      <c r="J208" s="223"/>
      <c r="K208" s="191"/>
      <c r="L208" s="192"/>
      <c r="M208" s="192"/>
      <c r="N208" s="192"/>
      <c r="O208" s="192"/>
      <c r="P208" s="231"/>
      <c r="Q208" s="231"/>
      <c r="R208" s="186" t="str">
        <f>IF(D206="内部","－","")</f>
        <v/>
      </c>
      <c r="S208" s="186"/>
      <c r="T208" s="186"/>
      <c r="U208" s="186"/>
      <c r="V208" s="186"/>
      <c r="W208" s="186"/>
      <c r="X208" s="186"/>
      <c r="Y208" s="186"/>
      <c r="Z208" s="186"/>
      <c r="AA208" s="186"/>
      <c r="AB208" s="187"/>
      <c r="AC208" s="184"/>
      <c r="AD208" s="185"/>
      <c r="AE208" s="344"/>
      <c r="AF208" s="345"/>
      <c r="AG208" s="346"/>
      <c r="AH208" s="322"/>
      <c r="AI208" s="323"/>
    </row>
    <row r="209" spans="1:35" ht="13.5" customHeight="1" x14ac:dyDescent="0.15">
      <c r="A209" s="152"/>
      <c r="B209" s="243"/>
      <c r="C209" s="106"/>
      <c r="D209" s="107"/>
      <c r="E209" s="107"/>
      <c r="F209" s="193"/>
      <c r="G209" s="194"/>
      <c r="H209" s="194"/>
      <c r="I209" s="194"/>
      <c r="J209" s="223"/>
      <c r="K209" s="191"/>
      <c r="L209" s="192"/>
      <c r="M209" s="192"/>
      <c r="N209" s="192"/>
      <c r="O209" s="192"/>
      <c r="P209" s="231"/>
      <c r="Q209" s="231"/>
      <c r="R209" s="186" t="str">
        <f>IF(D206="内部","－","")</f>
        <v/>
      </c>
      <c r="S209" s="186"/>
      <c r="T209" s="186"/>
      <c r="U209" s="186"/>
      <c r="V209" s="186"/>
      <c r="W209" s="186"/>
      <c r="X209" s="186"/>
      <c r="Y209" s="186"/>
      <c r="Z209" s="186"/>
      <c r="AA209" s="186"/>
      <c r="AB209" s="187"/>
      <c r="AC209" s="184"/>
      <c r="AD209" s="185"/>
      <c r="AE209" s="344"/>
      <c r="AF209" s="345"/>
      <c r="AG209" s="346"/>
      <c r="AH209" s="322"/>
      <c r="AI209" s="323"/>
    </row>
    <row r="210" spans="1:35" ht="13.5" customHeight="1" x14ac:dyDescent="0.15">
      <c r="A210" s="152"/>
      <c r="B210" s="245">
        <v>39</v>
      </c>
      <c r="C210" s="105"/>
      <c r="D210" s="107"/>
      <c r="E210" s="107"/>
      <c r="F210" s="193">
        <f>VLOOKUP($AE$7,' コード表'!$A$2:$BA$32,42,FALSE)</f>
        <v>0</v>
      </c>
      <c r="G210" s="194"/>
      <c r="H210" s="194"/>
      <c r="I210" s="194"/>
      <c r="J210" s="223"/>
      <c r="K210" s="191" t="str">
        <f>IF(D210="内部","－","")</f>
        <v/>
      </c>
      <c r="L210" s="192"/>
      <c r="M210" s="192"/>
      <c r="N210" s="192"/>
      <c r="O210" s="192"/>
      <c r="P210" s="231" t="str">
        <f>IF(D210="内部","－","")</f>
        <v/>
      </c>
      <c r="Q210" s="231"/>
      <c r="R210" s="186" t="str">
        <f>IF(D210="内部","－","")</f>
        <v/>
      </c>
      <c r="S210" s="186"/>
      <c r="T210" s="186"/>
      <c r="U210" s="186"/>
      <c r="V210" s="186"/>
      <c r="W210" s="186"/>
      <c r="X210" s="186"/>
      <c r="Y210" s="186"/>
      <c r="Z210" s="186"/>
      <c r="AA210" s="186"/>
      <c r="AB210" s="187"/>
      <c r="AC210" s="184"/>
      <c r="AD210" s="185"/>
      <c r="AE210" s="341"/>
      <c r="AF210" s="342"/>
      <c r="AG210" s="343"/>
      <c r="AH210" s="322"/>
      <c r="AI210" s="323"/>
    </row>
    <row r="211" spans="1:35" ht="13.5" customHeight="1" x14ac:dyDescent="0.15">
      <c r="A211" s="152"/>
      <c r="B211" s="243"/>
      <c r="C211" s="106"/>
      <c r="D211" s="107"/>
      <c r="E211" s="107"/>
      <c r="F211" s="193"/>
      <c r="G211" s="194"/>
      <c r="H211" s="194"/>
      <c r="I211" s="194"/>
      <c r="J211" s="223"/>
      <c r="K211" s="191"/>
      <c r="L211" s="192"/>
      <c r="M211" s="192"/>
      <c r="N211" s="192"/>
      <c r="O211" s="192"/>
      <c r="P211" s="231"/>
      <c r="Q211" s="231"/>
      <c r="R211" s="186" t="str">
        <f>IF(D210="内部","－","")</f>
        <v/>
      </c>
      <c r="S211" s="186"/>
      <c r="T211" s="186"/>
      <c r="U211" s="186"/>
      <c r="V211" s="186"/>
      <c r="W211" s="186"/>
      <c r="X211" s="186"/>
      <c r="Y211" s="186"/>
      <c r="Z211" s="186"/>
      <c r="AA211" s="186"/>
      <c r="AB211" s="187"/>
      <c r="AC211" s="184"/>
      <c r="AD211" s="185"/>
      <c r="AE211" s="344"/>
      <c r="AF211" s="345"/>
      <c r="AG211" s="346"/>
      <c r="AH211" s="322"/>
      <c r="AI211" s="323"/>
    </row>
    <row r="212" spans="1:35" ht="13.5" customHeight="1" x14ac:dyDescent="0.15">
      <c r="A212" s="152"/>
      <c r="B212" s="243"/>
      <c r="C212" s="106"/>
      <c r="D212" s="107"/>
      <c r="E212" s="107"/>
      <c r="F212" s="193"/>
      <c r="G212" s="194"/>
      <c r="H212" s="194"/>
      <c r="I212" s="194"/>
      <c r="J212" s="223"/>
      <c r="K212" s="191"/>
      <c r="L212" s="192"/>
      <c r="M212" s="192"/>
      <c r="N212" s="192"/>
      <c r="O212" s="192"/>
      <c r="P212" s="231"/>
      <c r="Q212" s="231"/>
      <c r="R212" s="186" t="str">
        <f>IF(D210="内部","－","")</f>
        <v/>
      </c>
      <c r="S212" s="186"/>
      <c r="T212" s="186"/>
      <c r="U212" s="186"/>
      <c r="V212" s="186"/>
      <c r="W212" s="186"/>
      <c r="X212" s="186"/>
      <c r="Y212" s="186"/>
      <c r="Z212" s="186"/>
      <c r="AA212" s="186"/>
      <c r="AB212" s="187"/>
      <c r="AC212" s="184"/>
      <c r="AD212" s="185"/>
      <c r="AE212" s="344"/>
      <c r="AF212" s="345"/>
      <c r="AG212" s="346"/>
      <c r="AH212" s="322"/>
      <c r="AI212" s="323"/>
    </row>
    <row r="213" spans="1:35" ht="13.5" customHeight="1" x14ac:dyDescent="0.15">
      <c r="A213" s="152"/>
      <c r="B213" s="243"/>
      <c r="C213" s="106"/>
      <c r="D213" s="107"/>
      <c r="E213" s="107"/>
      <c r="F213" s="193"/>
      <c r="G213" s="194"/>
      <c r="H213" s="194"/>
      <c r="I213" s="194"/>
      <c r="J213" s="223"/>
      <c r="K213" s="191"/>
      <c r="L213" s="192"/>
      <c r="M213" s="192"/>
      <c r="N213" s="192"/>
      <c r="O213" s="192"/>
      <c r="P213" s="231"/>
      <c r="Q213" s="231"/>
      <c r="R213" s="186" t="str">
        <f>IF(D210="内部","－","")</f>
        <v/>
      </c>
      <c r="S213" s="186"/>
      <c r="T213" s="186"/>
      <c r="U213" s="186"/>
      <c r="V213" s="186"/>
      <c r="W213" s="186"/>
      <c r="X213" s="186"/>
      <c r="Y213" s="186"/>
      <c r="Z213" s="186"/>
      <c r="AA213" s="186"/>
      <c r="AB213" s="187"/>
      <c r="AC213" s="184"/>
      <c r="AD213" s="185"/>
      <c r="AE213" s="344"/>
      <c r="AF213" s="345"/>
      <c r="AG213" s="346"/>
      <c r="AH213" s="322"/>
      <c r="AI213" s="323"/>
    </row>
    <row r="214" spans="1:35" ht="13.5" customHeight="1" x14ac:dyDescent="0.15">
      <c r="A214" s="152"/>
      <c r="B214" s="245">
        <v>40</v>
      </c>
      <c r="C214" s="105"/>
      <c r="D214" s="107"/>
      <c r="E214" s="107"/>
      <c r="F214" s="193">
        <f>VLOOKUP($AE$7,' コード表'!$A$2:$BA$32,43,FALSE)</f>
        <v>0</v>
      </c>
      <c r="G214" s="194"/>
      <c r="H214" s="194"/>
      <c r="I214" s="194"/>
      <c r="J214" s="223"/>
      <c r="K214" s="191" t="str">
        <f>IF(D214="内部","－","")</f>
        <v/>
      </c>
      <c r="L214" s="192"/>
      <c r="M214" s="192"/>
      <c r="N214" s="192"/>
      <c r="O214" s="192"/>
      <c r="P214" s="231" t="str">
        <f>IF(D214="内部","－","")</f>
        <v/>
      </c>
      <c r="Q214" s="231"/>
      <c r="R214" s="186" t="str">
        <f>IF(D214="内部","－","")</f>
        <v/>
      </c>
      <c r="S214" s="186"/>
      <c r="T214" s="186"/>
      <c r="U214" s="186"/>
      <c r="V214" s="186"/>
      <c r="W214" s="186"/>
      <c r="X214" s="186"/>
      <c r="Y214" s="186"/>
      <c r="Z214" s="186"/>
      <c r="AA214" s="186"/>
      <c r="AB214" s="187"/>
      <c r="AC214" s="184"/>
      <c r="AD214" s="185"/>
      <c r="AE214" s="341"/>
      <c r="AF214" s="342"/>
      <c r="AG214" s="343"/>
      <c r="AH214" s="322"/>
      <c r="AI214" s="323"/>
    </row>
    <row r="215" spans="1:35" ht="13.5" customHeight="1" x14ac:dyDescent="0.15">
      <c r="A215" s="152"/>
      <c r="B215" s="243"/>
      <c r="C215" s="106"/>
      <c r="D215" s="107"/>
      <c r="E215" s="107"/>
      <c r="F215" s="193"/>
      <c r="G215" s="194"/>
      <c r="H215" s="194"/>
      <c r="I215" s="194"/>
      <c r="J215" s="223"/>
      <c r="K215" s="191"/>
      <c r="L215" s="192"/>
      <c r="M215" s="192"/>
      <c r="N215" s="192"/>
      <c r="O215" s="192"/>
      <c r="P215" s="231"/>
      <c r="Q215" s="231"/>
      <c r="R215" s="186" t="str">
        <f>IF(D214="内部","－","")</f>
        <v/>
      </c>
      <c r="S215" s="186"/>
      <c r="T215" s="186"/>
      <c r="U215" s="186"/>
      <c r="V215" s="186"/>
      <c r="W215" s="186"/>
      <c r="X215" s="186"/>
      <c r="Y215" s="186"/>
      <c r="Z215" s="186"/>
      <c r="AA215" s="186"/>
      <c r="AB215" s="187"/>
      <c r="AC215" s="184"/>
      <c r="AD215" s="185"/>
      <c r="AE215" s="344"/>
      <c r="AF215" s="345"/>
      <c r="AG215" s="346"/>
      <c r="AH215" s="322"/>
      <c r="AI215" s="323"/>
    </row>
    <row r="216" spans="1:35" ht="13.5" customHeight="1" x14ac:dyDescent="0.15">
      <c r="A216" s="152"/>
      <c r="B216" s="243"/>
      <c r="C216" s="106"/>
      <c r="D216" s="107"/>
      <c r="E216" s="107"/>
      <c r="F216" s="193"/>
      <c r="G216" s="194"/>
      <c r="H216" s="194"/>
      <c r="I216" s="194"/>
      <c r="J216" s="223"/>
      <c r="K216" s="191"/>
      <c r="L216" s="192"/>
      <c r="M216" s="192"/>
      <c r="N216" s="192"/>
      <c r="O216" s="192"/>
      <c r="P216" s="231"/>
      <c r="Q216" s="231"/>
      <c r="R216" s="186" t="str">
        <f>IF(D214="内部","－","")</f>
        <v/>
      </c>
      <c r="S216" s="186"/>
      <c r="T216" s="186"/>
      <c r="U216" s="186"/>
      <c r="V216" s="186"/>
      <c r="W216" s="186"/>
      <c r="X216" s="186"/>
      <c r="Y216" s="186"/>
      <c r="Z216" s="186"/>
      <c r="AA216" s="186"/>
      <c r="AB216" s="187"/>
      <c r="AC216" s="184"/>
      <c r="AD216" s="185"/>
      <c r="AE216" s="344"/>
      <c r="AF216" s="345"/>
      <c r="AG216" s="346"/>
      <c r="AH216" s="322"/>
      <c r="AI216" s="323"/>
    </row>
    <row r="217" spans="1:35" ht="13.5" customHeight="1" x14ac:dyDescent="0.15">
      <c r="A217" s="152"/>
      <c r="B217" s="243"/>
      <c r="C217" s="106"/>
      <c r="D217" s="107"/>
      <c r="E217" s="107"/>
      <c r="F217" s="193"/>
      <c r="G217" s="194"/>
      <c r="H217" s="194"/>
      <c r="I217" s="194"/>
      <c r="J217" s="223"/>
      <c r="K217" s="191"/>
      <c r="L217" s="192"/>
      <c r="M217" s="192"/>
      <c r="N217" s="192"/>
      <c r="O217" s="192"/>
      <c r="P217" s="231"/>
      <c r="Q217" s="231"/>
      <c r="R217" s="186" t="str">
        <f>IF(D214="内部","－","")</f>
        <v/>
      </c>
      <c r="S217" s="186"/>
      <c r="T217" s="186"/>
      <c r="U217" s="186"/>
      <c r="V217" s="186"/>
      <c r="W217" s="186"/>
      <c r="X217" s="186"/>
      <c r="Y217" s="186"/>
      <c r="Z217" s="186"/>
      <c r="AA217" s="186"/>
      <c r="AB217" s="187"/>
      <c r="AC217" s="184"/>
      <c r="AD217" s="185"/>
      <c r="AE217" s="344"/>
      <c r="AF217" s="345"/>
      <c r="AG217" s="346"/>
      <c r="AH217" s="322"/>
      <c r="AI217" s="323"/>
    </row>
    <row r="218" spans="1:35" ht="13.5" customHeight="1" x14ac:dyDescent="0.15">
      <c r="A218" s="152"/>
      <c r="B218" s="242">
        <v>41</v>
      </c>
      <c r="C218" s="105"/>
      <c r="D218" s="107"/>
      <c r="E218" s="107"/>
      <c r="F218" s="224">
        <f>VLOOKUP($AE$7,' コード表'!$A$2:$BA$32,44,FALSE)</f>
        <v>0</v>
      </c>
      <c r="G218" s="225"/>
      <c r="H218" s="225"/>
      <c r="I218" s="225"/>
      <c r="J218" s="226"/>
      <c r="K218" s="293" t="str">
        <f>IF(D218="内部","－","")</f>
        <v/>
      </c>
      <c r="L218" s="294"/>
      <c r="M218" s="294"/>
      <c r="N218" s="294"/>
      <c r="O218" s="294"/>
      <c r="P218" s="297" t="str">
        <f>IF(D218="内部","－","")</f>
        <v/>
      </c>
      <c r="Q218" s="297"/>
      <c r="R218" s="182" t="str">
        <f>IF(D218="内部","－","")</f>
        <v/>
      </c>
      <c r="S218" s="182"/>
      <c r="T218" s="182"/>
      <c r="U218" s="182"/>
      <c r="V218" s="182"/>
      <c r="W218" s="182"/>
      <c r="X218" s="182"/>
      <c r="Y218" s="182"/>
      <c r="Z218" s="182"/>
      <c r="AA218" s="182"/>
      <c r="AB218" s="183"/>
      <c r="AC218" s="184"/>
      <c r="AD218" s="185"/>
      <c r="AE218" s="341"/>
      <c r="AF218" s="342"/>
      <c r="AG218" s="343"/>
      <c r="AH218" s="322"/>
      <c r="AI218" s="323"/>
    </row>
    <row r="219" spans="1:35" ht="13.5" customHeight="1" x14ac:dyDescent="0.15">
      <c r="A219" s="152"/>
      <c r="B219" s="243"/>
      <c r="C219" s="106"/>
      <c r="D219" s="107"/>
      <c r="E219" s="107"/>
      <c r="F219" s="193"/>
      <c r="G219" s="194"/>
      <c r="H219" s="194"/>
      <c r="I219" s="194"/>
      <c r="J219" s="223"/>
      <c r="K219" s="191"/>
      <c r="L219" s="192"/>
      <c r="M219" s="192"/>
      <c r="N219" s="192"/>
      <c r="O219" s="192"/>
      <c r="P219" s="231"/>
      <c r="Q219" s="231"/>
      <c r="R219" s="186" t="str">
        <f>IF(D218="内部","－","")</f>
        <v/>
      </c>
      <c r="S219" s="186"/>
      <c r="T219" s="186"/>
      <c r="U219" s="186"/>
      <c r="V219" s="186"/>
      <c r="W219" s="186"/>
      <c r="X219" s="186"/>
      <c r="Y219" s="186"/>
      <c r="Z219" s="186"/>
      <c r="AA219" s="186"/>
      <c r="AB219" s="187"/>
      <c r="AC219" s="184"/>
      <c r="AD219" s="185"/>
      <c r="AE219" s="344"/>
      <c r="AF219" s="345"/>
      <c r="AG219" s="346"/>
      <c r="AH219" s="322"/>
      <c r="AI219" s="323"/>
    </row>
    <row r="220" spans="1:35" ht="13.5" customHeight="1" x14ac:dyDescent="0.15">
      <c r="A220" s="152"/>
      <c r="B220" s="243"/>
      <c r="C220" s="106"/>
      <c r="D220" s="107"/>
      <c r="E220" s="107"/>
      <c r="F220" s="193"/>
      <c r="G220" s="194"/>
      <c r="H220" s="194"/>
      <c r="I220" s="194"/>
      <c r="J220" s="223"/>
      <c r="K220" s="191"/>
      <c r="L220" s="192"/>
      <c r="M220" s="192"/>
      <c r="N220" s="192"/>
      <c r="O220" s="192"/>
      <c r="P220" s="231"/>
      <c r="Q220" s="231"/>
      <c r="R220" s="186" t="str">
        <f>IF(D218="内部","－","")</f>
        <v/>
      </c>
      <c r="S220" s="186"/>
      <c r="T220" s="186"/>
      <c r="U220" s="186"/>
      <c r="V220" s="186"/>
      <c r="W220" s="186"/>
      <c r="X220" s="186"/>
      <c r="Y220" s="186"/>
      <c r="Z220" s="186"/>
      <c r="AA220" s="186"/>
      <c r="AB220" s="187"/>
      <c r="AC220" s="184"/>
      <c r="AD220" s="185"/>
      <c r="AE220" s="344"/>
      <c r="AF220" s="345"/>
      <c r="AG220" s="346"/>
      <c r="AH220" s="322"/>
      <c r="AI220" s="323"/>
    </row>
    <row r="221" spans="1:35" ht="13.5" customHeight="1" x14ac:dyDescent="0.15">
      <c r="A221" s="152"/>
      <c r="B221" s="243"/>
      <c r="C221" s="106"/>
      <c r="D221" s="107"/>
      <c r="E221" s="107"/>
      <c r="F221" s="193"/>
      <c r="G221" s="194"/>
      <c r="H221" s="194"/>
      <c r="I221" s="194"/>
      <c r="J221" s="223"/>
      <c r="K221" s="191"/>
      <c r="L221" s="192"/>
      <c r="M221" s="192"/>
      <c r="N221" s="192"/>
      <c r="O221" s="192"/>
      <c r="P221" s="231"/>
      <c r="Q221" s="231"/>
      <c r="R221" s="186" t="str">
        <f>IF(D218="内部","－","")</f>
        <v/>
      </c>
      <c r="S221" s="186"/>
      <c r="T221" s="186"/>
      <c r="U221" s="186"/>
      <c r="V221" s="186"/>
      <c r="W221" s="186"/>
      <c r="X221" s="186"/>
      <c r="Y221" s="186"/>
      <c r="Z221" s="186"/>
      <c r="AA221" s="186"/>
      <c r="AB221" s="187"/>
      <c r="AC221" s="184"/>
      <c r="AD221" s="185"/>
      <c r="AE221" s="344"/>
      <c r="AF221" s="345"/>
      <c r="AG221" s="346"/>
      <c r="AH221" s="322"/>
      <c r="AI221" s="323"/>
    </row>
    <row r="222" spans="1:35" ht="13.5" customHeight="1" x14ac:dyDescent="0.15">
      <c r="A222" s="152"/>
      <c r="B222" s="245">
        <v>42</v>
      </c>
      <c r="C222" s="105"/>
      <c r="D222" s="107"/>
      <c r="E222" s="107"/>
      <c r="F222" s="193">
        <f>VLOOKUP($AE$7,' コード表'!$A$2:$BA$32,45,FALSE)</f>
        <v>0</v>
      </c>
      <c r="G222" s="194"/>
      <c r="H222" s="194"/>
      <c r="I222" s="194"/>
      <c r="J222" s="223"/>
      <c r="K222" s="191" t="str">
        <f>IF(D222="内部","－","")</f>
        <v/>
      </c>
      <c r="L222" s="192"/>
      <c r="M222" s="192"/>
      <c r="N222" s="192"/>
      <c r="O222" s="192"/>
      <c r="P222" s="231" t="str">
        <f>IF(D222="内部","－","")</f>
        <v/>
      </c>
      <c r="Q222" s="231"/>
      <c r="R222" s="186" t="str">
        <f>IF(D222="内部","－","")</f>
        <v/>
      </c>
      <c r="S222" s="186"/>
      <c r="T222" s="186"/>
      <c r="U222" s="186"/>
      <c r="V222" s="186"/>
      <c r="W222" s="186"/>
      <c r="X222" s="186"/>
      <c r="Y222" s="186"/>
      <c r="Z222" s="186"/>
      <c r="AA222" s="186"/>
      <c r="AB222" s="187"/>
      <c r="AC222" s="184"/>
      <c r="AD222" s="185"/>
      <c r="AE222" s="341"/>
      <c r="AF222" s="342"/>
      <c r="AG222" s="343"/>
      <c r="AH222" s="322"/>
      <c r="AI222" s="323"/>
    </row>
    <row r="223" spans="1:35" ht="13.5" customHeight="1" x14ac:dyDescent="0.15">
      <c r="A223" s="152"/>
      <c r="B223" s="243"/>
      <c r="C223" s="106"/>
      <c r="D223" s="107"/>
      <c r="E223" s="107"/>
      <c r="F223" s="193"/>
      <c r="G223" s="194"/>
      <c r="H223" s="194"/>
      <c r="I223" s="194"/>
      <c r="J223" s="223"/>
      <c r="K223" s="191"/>
      <c r="L223" s="192"/>
      <c r="M223" s="192"/>
      <c r="N223" s="192"/>
      <c r="O223" s="192"/>
      <c r="P223" s="231"/>
      <c r="Q223" s="231"/>
      <c r="R223" s="186" t="str">
        <f>IF(D222="内部","－","")</f>
        <v/>
      </c>
      <c r="S223" s="186"/>
      <c r="T223" s="186"/>
      <c r="U223" s="186"/>
      <c r="V223" s="186"/>
      <c r="W223" s="186"/>
      <c r="X223" s="186"/>
      <c r="Y223" s="186"/>
      <c r="Z223" s="186"/>
      <c r="AA223" s="186"/>
      <c r="AB223" s="187"/>
      <c r="AC223" s="184"/>
      <c r="AD223" s="185"/>
      <c r="AE223" s="344"/>
      <c r="AF223" s="345"/>
      <c r="AG223" s="346"/>
      <c r="AH223" s="322"/>
      <c r="AI223" s="323"/>
    </row>
    <row r="224" spans="1:35" ht="13.5" customHeight="1" x14ac:dyDescent="0.15">
      <c r="A224" s="152"/>
      <c r="B224" s="243"/>
      <c r="C224" s="106"/>
      <c r="D224" s="107"/>
      <c r="E224" s="107"/>
      <c r="F224" s="193"/>
      <c r="G224" s="194"/>
      <c r="H224" s="194"/>
      <c r="I224" s="194"/>
      <c r="J224" s="223"/>
      <c r="K224" s="191"/>
      <c r="L224" s="192"/>
      <c r="M224" s="192"/>
      <c r="N224" s="192"/>
      <c r="O224" s="192"/>
      <c r="P224" s="231"/>
      <c r="Q224" s="231"/>
      <c r="R224" s="186" t="str">
        <f>IF(D222="内部","－","")</f>
        <v/>
      </c>
      <c r="S224" s="186"/>
      <c r="T224" s="186"/>
      <c r="U224" s="186"/>
      <c r="V224" s="186"/>
      <c r="W224" s="186"/>
      <c r="X224" s="186"/>
      <c r="Y224" s="186"/>
      <c r="Z224" s="186"/>
      <c r="AA224" s="186"/>
      <c r="AB224" s="187"/>
      <c r="AC224" s="184"/>
      <c r="AD224" s="185"/>
      <c r="AE224" s="344"/>
      <c r="AF224" s="345"/>
      <c r="AG224" s="346"/>
      <c r="AH224" s="322"/>
      <c r="AI224" s="323"/>
    </row>
    <row r="225" spans="1:35" ht="13.5" customHeight="1" x14ac:dyDescent="0.15">
      <c r="A225" s="152"/>
      <c r="B225" s="243"/>
      <c r="C225" s="106"/>
      <c r="D225" s="107"/>
      <c r="E225" s="107"/>
      <c r="F225" s="193"/>
      <c r="G225" s="194"/>
      <c r="H225" s="194"/>
      <c r="I225" s="194"/>
      <c r="J225" s="223"/>
      <c r="K225" s="191"/>
      <c r="L225" s="192"/>
      <c r="M225" s="192"/>
      <c r="N225" s="192"/>
      <c r="O225" s="192"/>
      <c r="P225" s="231"/>
      <c r="Q225" s="231"/>
      <c r="R225" s="186" t="str">
        <f>IF(D222="内部","－","")</f>
        <v/>
      </c>
      <c r="S225" s="186"/>
      <c r="T225" s="186"/>
      <c r="U225" s="186"/>
      <c r="V225" s="186"/>
      <c r="W225" s="186"/>
      <c r="X225" s="186"/>
      <c r="Y225" s="186"/>
      <c r="Z225" s="186"/>
      <c r="AA225" s="186"/>
      <c r="AB225" s="187"/>
      <c r="AC225" s="184"/>
      <c r="AD225" s="185"/>
      <c r="AE225" s="344"/>
      <c r="AF225" s="345"/>
      <c r="AG225" s="346"/>
      <c r="AH225" s="322"/>
      <c r="AI225" s="323"/>
    </row>
    <row r="226" spans="1:35" ht="13.5" customHeight="1" x14ac:dyDescent="0.15">
      <c r="A226" s="152"/>
      <c r="B226" s="245">
        <v>43</v>
      </c>
      <c r="C226" s="105"/>
      <c r="D226" s="107"/>
      <c r="E226" s="107"/>
      <c r="F226" s="193">
        <f>VLOOKUP($AE$7,' コード表'!$A$2:$BA$32,46,FALSE)</f>
        <v>0</v>
      </c>
      <c r="G226" s="194"/>
      <c r="H226" s="194"/>
      <c r="I226" s="194"/>
      <c r="J226" s="223"/>
      <c r="K226" s="191" t="str">
        <f>IF(D226="内部","－","")</f>
        <v/>
      </c>
      <c r="L226" s="192"/>
      <c r="M226" s="192"/>
      <c r="N226" s="192"/>
      <c r="O226" s="192"/>
      <c r="P226" s="231" t="str">
        <f>IF(D226="内部","－","")</f>
        <v/>
      </c>
      <c r="Q226" s="231"/>
      <c r="R226" s="186" t="str">
        <f>IF(D226="内部","－","")</f>
        <v/>
      </c>
      <c r="S226" s="186"/>
      <c r="T226" s="186"/>
      <c r="U226" s="186"/>
      <c r="V226" s="186"/>
      <c r="W226" s="186"/>
      <c r="X226" s="186"/>
      <c r="Y226" s="186"/>
      <c r="Z226" s="186"/>
      <c r="AA226" s="186"/>
      <c r="AB226" s="187"/>
      <c r="AC226" s="184"/>
      <c r="AD226" s="185"/>
      <c r="AE226" s="341"/>
      <c r="AF226" s="342"/>
      <c r="AG226" s="343"/>
      <c r="AH226" s="322"/>
      <c r="AI226" s="323"/>
    </row>
    <row r="227" spans="1:35" ht="13.5" customHeight="1" x14ac:dyDescent="0.15">
      <c r="A227" s="152"/>
      <c r="B227" s="243"/>
      <c r="C227" s="106"/>
      <c r="D227" s="107"/>
      <c r="E227" s="107"/>
      <c r="F227" s="193"/>
      <c r="G227" s="194"/>
      <c r="H227" s="194"/>
      <c r="I227" s="194"/>
      <c r="J227" s="223"/>
      <c r="K227" s="191"/>
      <c r="L227" s="192"/>
      <c r="M227" s="192"/>
      <c r="N227" s="192"/>
      <c r="O227" s="192"/>
      <c r="P227" s="231"/>
      <c r="Q227" s="231"/>
      <c r="R227" s="186" t="str">
        <f>IF(D226="内部","－","")</f>
        <v/>
      </c>
      <c r="S227" s="186"/>
      <c r="T227" s="186"/>
      <c r="U227" s="186"/>
      <c r="V227" s="186"/>
      <c r="W227" s="186"/>
      <c r="X227" s="186"/>
      <c r="Y227" s="186"/>
      <c r="Z227" s="186"/>
      <c r="AA227" s="186"/>
      <c r="AB227" s="187"/>
      <c r="AC227" s="184"/>
      <c r="AD227" s="185"/>
      <c r="AE227" s="344"/>
      <c r="AF227" s="345"/>
      <c r="AG227" s="346"/>
      <c r="AH227" s="322"/>
      <c r="AI227" s="323"/>
    </row>
    <row r="228" spans="1:35" ht="13.5" customHeight="1" x14ac:dyDescent="0.15">
      <c r="A228" s="152"/>
      <c r="B228" s="243"/>
      <c r="C228" s="106"/>
      <c r="D228" s="107"/>
      <c r="E228" s="107"/>
      <c r="F228" s="193"/>
      <c r="G228" s="194"/>
      <c r="H228" s="194"/>
      <c r="I228" s="194"/>
      <c r="J228" s="223"/>
      <c r="K228" s="191"/>
      <c r="L228" s="192"/>
      <c r="M228" s="192"/>
      <c r="N228" s="192"/>
      <c r="O228" s="192"/>
      <c r="P228" s="231"/>
      <c r="Q228" s="231"/>
      <c r="R228" s="186" t="str">
        <f>IF(D226="内部","－","")</f>
        <v/>
      </c>
      <c r="S228" s="186"/>
      <c r="T228" s="186"/>
      <c r="U228" s="186"/>
      <c r="V228" s="186"/>
      <c r="W228" s="186"/>
      <c r="X228" s="186"/>
      <c r="Y228" s="186"/>
      <c r="Z228" s="186"/>
      <c r="AA228" s="186"/>
      <c r="AB228" s="187"/>
      <c r="AC228" s="184"/>
      <c r="AD228" s="185"/>
      <c r="AE228" s="344"/>
      <c r="AF228" s="345"/>
      <c r="AG228" s="346"/>
      <c r="AH228" s="322"/>
      <c r="AI228" s="323"/>
    </row>
    <row r="229" spans="1:35" ht="13.5" customHeight="1" x14ac:dyDescent="0.15">
      <c r="A229" s="152"/>
      <c r="B229" s="243"/>
      <c r="C229" s="106"/>
      <c r="D229" s="107"/>
      <c r="E229" s="107"/>
      <c r="F229" s="193"/>
      <c r="G229" s="194"/>
      <c r="H229" s="194"/>
      <c r="I229" s="194"/>
      <c r="J229" s="223"/>
      <c r="K229" s="191"/>
      <c r="L229" s="192"/>
      <c r="M229" s="192"/>
      <c r="N229" s="192"/>
      <c r="O229" s="192"/>
      <c r="P229" s="231"/>
      <c r="Q229" s="231"/>
      <c r="R229" s="186" t="str">
        <f>IF(D226="内部","－","")</f>
        <v/>
      </c>
      <c r="S229" s="186"/>
      <c r="T229" s="186"/>
      <c r="U229" s="186"/>
      <c r="V229" s="186"/>
      <c r="W229" s="186"/>
      <c r="X229" s="186"/>
      <c r="Y229" s="186"/>
      <c r="Z229" s="186"/>
      <c r="AA229" s="186"/>
      <c r="AB229" s="187"/>
      <c r="AC229" s="184"/>
      <c r="AD229" s="185"/>
      <c r="AE229" s="344"/>
      <c r="AF229" s="345"/>
      <c r="AG229" s="346"/>
      <c r="AH229" s="322"/>
      <c r="AI229" s="323"/>
    </row>
    <row r="230" spans="1:35" ht="13.5" customHeight="1" x14ac:dyDescent="0.15">
      <c r="A230" s="152"/>
      <c r="B230" s="245">
        <v>44</v>
      </c>
      <c r="C230" s="105"/>
      <c r="D230" s="107"/>
      <c r="E230" s="107"/>
      <c r="F230" s="193">
        <f>VLOOKUP($AE$7,' コード表'!$A$2:$BA$32,47,FALSE)</f>
        <v>0</v>
      </c>
      <c r="G230" s="194"/>
      <c r="H230" s="194"/>
      <c r="I230" s="194"/>
      <c r="J230" s="223"/>
      <c r="K230" s="191" t="str">
        <f>IF(D230="内部","－","")</f>
        <v/>
      </c>
      <c r="L230" s="192"/>
      <c r="M230" s="192"/>
      <c r="N230" s="192"/>
      <c r="O230" s="192"/>
      <c r="P230" s="231" t="str">
        <f>IF(D230="内部","－","")</f>
        <v/>
      </c>
      <c r="Q230" s="231"/>
      <c r="R230" s="186" t="str">
        <f>IF(D230="内部","－","")</f>
        <v/>
      </c>
      <c r="S230" s="186"/>
      <c r="T230" s="186"/>
      <c r="U230" s="186"/>
      <c r="V230" s="186"/>
      <c r="W230" s="186"/>
      <c r="X230" s="186"/>
      <c r="Y230" s="186"/>
      <c r="Z230" s="186"/>
      <c r="AA230" s="186"/>
      <c r="AB230" s="187"/>
      <c r="AC230" s="184"/>
      <c r="AD230" s="185"/>
      <c r="AE230" s="341"/>
      <c r="AF230" s="342"/>
      <c r="AG230" s="343"/>
      <c r="AH230" s="322"/>
      <c r="AI230" s="323"/>
    </row>
    <row r="231" spans="1:35" ht="13.5" customHeight="1" x14ac:dyDescent="0.15">
      <c r="A231" s="152"/>
      <c r="B231" s="243"/>
      <c r="C231" s="106"/>
      <c r="D231" s="107"/>
      <c r="E231" s="107"/>
      <c r="F231" s="193"/>
      <c r="G231" s="194"/>
      <c r="H231" s="194"/>
      <c r="I231" s="194"/>
      <c r="J231" s="223"/>
      <c r="K231" s="191"/>
      <c r="L231" s="192"/>
      <c r="M231" s="192"/>
      <c r="N231" s="192"/>
      <c r="O231" s="192"/>
      <c r="P231" s="231"/>
      <c r="Q231" s="231"/>
      <c r="R231" s="186" t="str">
        <f>IF(D230="内部","－","")</f>
        <v/>
      </c>
      <c r="S231" s="186"/>
      <c r="T231" s="186"/>
      <c r="U231" s="186"/>
      <c r="V231" s="186"/>
      <c r="W231" s="186"/>
      <c r="X231" s="186"/>
      <c r="Y231" s="186"/>
      <c r="Z231" s="186"/>
      <c r="AA231" s="186"/>
      <c r="AB231" s="187"/>
      <c r="AC231" s="184"/>
      <c r="AD231" s="185"/>
      <c r="AE231" s="344"/>
      <c r="AF231" s="345"/>
      <c r="AG231" s="346"/>
      <c r="AH231" s="322"/>
      <c r="AI231" s="323"/>
    </row>
    <row r="232" spans="1:35" ht="13.5" customHeight="1" x14ac:dyDescent="0.15">
      <c r="A232" s="152"/>
      <c r="B232" s="243"/>
      <c r="C232" s="106"/>
      <c r="D232" s="107"/>
      <c r="E232" s="107"/>
      <c r="F232" s="193"/>
      <c r="G232" s="194"/>
      <c r="H232" s="194"/>
      <c r="I232" s="194"/>
      <c r="J232" s="223"/>
      <c r="K232" s="191"/>
      <c r="L232" s="192"/>
      <c r="M232" s="192"/>
      <c r="N232" s="192"/>
      <c r="O232" s="192"/>
      <c r="P232" s="231"/>
      <c r="Q232" s="231"/>
      <c r="R232" s="186" t="str">
        <f>IF(D230="内部","－","")</f>
        <v/>
      </c>
      <c r="S232" s="186"/>
      <c r="T232" s="186"/>
      <c r="U232" s="186"/>
      <c r="V232" s="186"/>
      <c r="W232" s="186"/>
      <c r="X232" s="186"/>
      <c r="Y232" s="186"/>
      <c r="Z232" s="186"/>
      <c r="AA232" s="186"/>
      <c r="AB232" s="187"/>
      <c r="AC232" s="184"/>
      <c r="AD232" s="185"/>
      <c r="AE232" s="344"/>
      <c r="AF232" s="345"/>
      <c r="AG232" s="346"/>
      <c r="AH232" s="322"/>
      <c r="AI232" s="323"/>
    </row>
    <row r="233" spans="1:35" ht="13.5" customHeight="1" x14ac:dyDescent="0.15">
      <c r="A233" s="152"/>
      <c r="B233" s="243"/>
      <c r="C233" s="106"/>
      <c r="D233" s="107"/>
      <c r="E233" s="107"/>
      <c r="F233" s="193"/>
      <c r="G233" s="194"/>
      <c r="H233" s="194"/>
      <c r="I233" s="194"/>
      <c r="J233" s="223"/>
      <c r="K233" s="191"/>
      <c r="L233" s="192"/>
      <c r="M233" s="192"/>
      <c r="N233" s="192"/>
      <c r="O233" s="192"/>
      <c r="P233" s="231"/>
      <c r="Q233" s="231"/>
      <c r="R233" s="186" t="str">
        <f>IF(D230="内部","－","")</f>
        <v/>
      </c>
      <c r="S233" s="186"/>
      <c r="T233" s="186"/>
      <c r="U233" s="186"/>
      <c r="V233" s="186"/>
      <c r="W233" s="186"/>
      <c r="X233" s="186"/>
      <c r="Y233" s="186"/>
      <c r="Z233" s="186"/>
      <c r="AA233" s="186"/>
      <c r="AB233" s="187"/>
      <c r="AC233" s="184"/>
      <c r="AD233" s="185"/>
      <c r="AE233" s="344"/>
      <c r="AF233" s="345"/>
      <c r="AG233" s="346"/>
      <c r="AH233" s="322"/>
      <c r="AI233" s="323"/>
    </row>
    <row r="234" spans="1:35" ht="13.5" customHeight="1" x14ac:dyDescent="0.15">
      <c r="A234" s="152"/>
      <c r="B234" s="245">
        <v>45</v>
      </c>
      <c r="C234" s="105"/>
      <c r="D234" s="107"/>
      <c r="E234" s="107"/>
      <c r="F234" s="193">
        <f>VLOOKUP($AE$7,' コード表'!$A$2:$BA$32,48,FALSE)</f>
        <v>0</v>
      </c>
      <c r="G234" s="194"/>
      <c r="H234" s="194"/>
      <c r="I234" s="194"/>
      <c r="J234" s="223"/>
      <c r="K234" s="191" t="str">
        <f>IF(D234="内部","－","")</f>
        <v/>
      </c>
      <c r="L234" s="192"/>
      <c r="M234" s="192"/>
      <c r="N234" s="192"/>
      <c r="O234" s="192"/>
      <c r="P234" s="231" t="str">
        <f>IF(D234="内部","－","")</f>
        <v/>
      </c>
      <c r="Q234" s="231"/>
      <c r="R234" s="186" t="str">
        <f>IF(D234="内部","－","")</f>
        <v/>
      </c>
      <c r="S234" s="186"/>
      <c r="T234" s="186"/>
      <c r="U234" s="186"/>
      <c r="V234" s="186"/>
      <c r="W234" s="186"/>
      <c r="X234" s="186"/>
      <c r="Y234" s="186"/>
      <c r="Z234" s="186"/>
      <c r="AA234" s="186"/>
      <c r="AB234" s="187"/>
      <c r="AC234" s="184"/>
      <c r="AD234" s="185"/>
      <c r="AE234" s="341"/>
      <c r="AF234" s="342"/>
      <c r="AG234" s="343"/>
      <c r="AH234" s="322"/>
      <c r="AI234" s="323"/>
    </row>
    <row r="235" spans="1:35" ht="13.5" customHeight="1" x14ac:dyDescent="0.15">
      <c r="A235" s="152"/>
      <c r="B235" s="243"/>
      <c r="C235" s="106"/>
      <c r="D235" s="107"/>
      <c r="E235" s="107"/>
      <c r="F235" s="193"/>
      <c r="G235" s="194"/>
      <c r="H235" s="194"/>
      <c r="I235" s="194"/>
      <c r="J235" s="223"/>
      <c r="K235" s="191"/>
      <c r="L235" s="192"/>
      <c r="M235" s="192"/>
      <c r="N235" s="192"/>
      <c r="O235" s="192"/>
      <c r="P235" s="231"/>
      <c r="Q235" s="231"/>
      <c r="R235" s="186" t="str">
        <f>IF(D234="内部","－","")</f>
        <v/>
      </c>
      <c r="S235" s="186"/>
      <c r="T235" s="186"/>
      <c r="U235" s="186"/>
      <c r="V235" s="186"/>
      <c r="W235" s="186"/>
      <c r="X235" s="186"/>
      <c r="Y235" s="186"/>
      <c r="Z235" s="186"/>
      <c r="AA235" s="186"/>
      <c r="AB235" s="187"/>
      <c r="AC235" s="184"/>
      <c r="AD235" s="185"/>
      <c r="AE235" s="344"/>
      <c r="AF235" s="345"/>
      <c r="AG235" s="346"/>
      <c r="AH235" s="322"/>
      <c r="AI235" s="323"/>
    </row>
    <row r="236" spans="1:35" ht="13.5" customHeight="1" x14ac:dyDescent="0.15">
      <c r="A236" s="152"/>
      <c r="B236" s="243"/>
      <c r="C236" s="106"/>
      <c r="D236" s="107"/>
      <c r="E236" s="107"/>
      <c r="F236" s="193"/>
      <c r="G236" s="194"/>
      <c r="H236" s="194"/>
      <c r="I236" s="194"/>
      <c r="J236" s="223"/>
      <c r="K236" s="191"/>
      <c r="L236" s="192"/>
      <c r="M236" s="192"/>
      <c r="N236" s="192"/>
      <c r="O236" s="192"/>
      <c r="P236" s="231"/>
      <c r="Q236" s="231"/>
      <c r="R236" s="186" t="str">
        <f>IF(D234="内部","－","")</f>
        <v/>
      </c>
      <c r="S236" s="186"/>
      <c r="T236" s="186"/>
      <c r="U236" s="186"/>
      <c r="V236" s="186"/>
      <c r="W236" s="186"/>
      <c r="X236" s="186"/>
      <c r="Y236" s="186"/>
      <c r="Z236" s="186"/>
      <c r="AA236" s="186"/>
      <c r="AB236" s="187"/>
      <c r="AC236" s="184"/>
      <c r="AD236" s="185"/>
      <c r="AE236" s="344"/>
      <c r="AF236" s="345"/>
      <c r="AG236" s="346"/>
      <c r="AH236" s="322"/>
      <c r="AI236" s="323"/>
    </row>
    <row r="237" spans="1:35" ht="13.5" customHeight="1" x14ac:dyDescent="0.15">
      <c r="A237" s="152"/>
      <c r="B237" s="243"/>
      <c r="C237" s="106"/>
      <c r="D237" s="107"/>
      <c r="E237" s="107"/>
      <c r="F237" s="193"/>
      <c r="G237" s="194"/>
      <c r="H237" s="194"/>
      <c r="I237" s="194"/>
      <c r="J237" s="223"/>
      <c r="K237" s="191"/>
      <c r="L237" s="192"/>
      <c r="M237" s="192"/>
      <c r="N237" s="192"/>
      <c r="O237" s="192"/>
      <c r="P237" s="231"/>
      <c r="Q237" s="231"/>
      <c r="R237" s="186" t="str">
        <f>IF(D234="内部","－","")</f>
        <v/>
      </c>
      <c r="S237" s="186"/>
      <c r="T237" s="186"/>
      <c r="U237" s="186"/>
      <c r="V237" s="186"/>
      <c r="W237" s="186"/>
      <c r="X237" s="186"/>
      <c r="Y237" s="186"/>
      <c r="Z237" s="186"/>
      <c r="AA237" s="186"/>
      <c r="AB237" s="187"/>
      <c r="AC237" s="184"/>
      <c r="AD237" s="185"/>
      <c r="AE237" s="344"/>
      <c r="AF237" s="345"/>
      <c r="AG237" s="346"/>
      <c r="AH237" s="322"/>
      <c r="AI237" s="323"/>
    </row>
    <row r="238" spans="1:35" ht="13.5" customHeight="1" x14ac:dyDescent="0.15">
      <c r="A238" s="152"/>
      <c r="B238" s="245">
        <v>46</v>
      </c>
      <c r="C238" s="105"/>
      <c r="D238" s="107"/>
      <c r="E238" s="107"/>
      <c r="F238" s="193">
        <f>VLOOKUP($AE$7,' コード表'!$A$2:$BA$32,49,FALSE)</f>
        <v>0</v>
      </c>
      <c r="G238" s="194"/>
      <c r="H238" s="194"/>
      <c r="I238" s="194"/>
      <c r="J238" s="223"/>
      <c r="K238" s="191" t="str">
        <f>IF(D238="内部","－","")</f>
        <v/>
      </c>
      <c r="L238" s="192"/>
      <c r="M238" s="192"/>
      <c r="N238" s="192"/>
      <c r="O238" s="192"/>
      <c r="P238" s="231" t="str">
        <f>IF(D238="内部","－","")</f>
        <v/>
      </c>
      <c r="Q238" s="231"/>
      <c r="R238" s="186" t="str">
        <f>IF(D238="内部","－","")</f>
        <v/>
      </c>
      <c r="S238" s="186"/>
      <c r="T238" s="186"/>
      <c r="U238" s="186"/>
      <c r="V238" s="186"/>
      <c r="W238" s="186"/>
      <c r="X238" s="186"/>
      <c r="Y238" s="186"/>
      <c r="Z238" s="186"/>
      <c r="AA238" s="186"/>
      <c r="AB238" s="187"/>
      <c r="AC238" s="184"/>
      <c r="AD238" s="185"/>
      <c r="AE238" s="341"/>
      <c r="AF238" s="342"/>
      <c r="AG238" s="343"/>
      <c r="AH238" s="322"/>
      <c r="AI238" s="323"/>
    </row>
    <row r="239" spans="1:35" ht="13.5" customHeight="1" x14ac:dyDescent="0.15">
      <c r="A239" s="152"/>
      <c r="B239" s="243"/>
      <c r="C239" s="106"/>
      <c r="D239" s="107"/>
      <c r="E239" s="107"/>
      <c r="F239" s="193"/>
      <c r="G239" s="194"/>
      <c r="H239" s="194"/>
      <c r="I239" s="194"/>
      <c r="J239" s="223"/>
      <c r="K239" s="191"/>
      <c r="L239" s="192"/>
      <c r="M239" s="192"/>
      <c r="N239" s="192"/>
      <c r="O239" s="192"/>
      <c r="P239" s="231"/>
      <c r="Q239" s="231"/>
      <c r="R239" s="186" t="str">
        <f>IF(D238="内部","－","")</f>
        <v/>
      </c>
      <c r="S239" s="186"/>
      <c r="T239" s="186"/>
      <c r="U239" s="186"/>
      <c r="V239" s="186"/>
      <c r="W239" s="186"/>
      <c r="X239" s="186"/>
      <c r="Y239" s="186"/>
      <c r="Z239" s="186"/>
      <c r="AA239" s="186"/>
      <c r="AB239" s="187"/>
      <c r="AC239" s="184"/>
      <c r="AD239" s="185"/>
      <c r="AE239" s="344"/>
      <c r="AF239" s="345"/>
      <c r="AG239" s="346"/>
      <c r="AH239" s="322"/>
      <c r="AI239" s="323"/>
    </row>
    <row r="240" spans="1:35" ht="13.5" customHeight="1" x14ac:dyDescent="0.15">
      <c r="A240" s="152"/>
      <c r="B240" s="243"/>
      <c r="C240" s="106"/>
      <c r="D240" s="107"/>
      <c r="E240" s="107"/>
      <c r="F240" s="193"/>
      <c r="G240" s="194"/>
      <c r="H240" s="194"/>
      <c r="I240" s="194"/>
      <c r="J240" s="223"/>
      <c r="K240" s="191"/>
      <c r="L240" s="192"/>
      <c r="M240" s="192"/>
      <c r="N240" s="192"/>
      <c r="O240" s="192"/>
      <c r="P240" s="231"/>
      <c r="Q240" s="231"/>
      <c r="R240" s="186" t="str">
        <f>IF(D238="内部","－","")</f>
        <v/>
      </c>
      <c r="S240" s="186"/>
      <c r="T240" s="186"/>
      <c r="U240" s="186"/>
      <c r="V240" s="186"/>
      <c r="W240" s="186"/>
      <c r="X240" s="186"/>
      <c r="Y240" s="186"/>
      <c r="Z240" s="186"/>
      <c r="AA240" s="186"/>
      <c r="AB240" s="187"/>
      <c r="AC240" s="184"/>
      <c r="AD240" s="185"/>
      <c r="AE240" s="344"/>
      <c r="AF240" s="345"/>
      <c r="AG240" s="346"/>
      <c r="AH240" s="322"/>
      <c r="AI240" s="323"/>
    </row>
    <row r="241" spans="1:35" ht="13.5" customHeight="1" x14ac:dyDescent="0.15">
      <c r="A241" s="152"/>
      <c r="B241" s="243"/>
      <c r="C241" s="106"/>
      <c r="D241" s="107"/>
      <c r="E241" s="107"/>
      <c r="F241" s="193"/>
      <c r="G241" s="194"/>
      <c r="H241" s="194"/>
      <c r="I241" s="194"/>
      <c r="J241" s="223"/>
      <c r="K241" s="191"/>
      <c r="L241" s="192"/>
      <c r="M241" s="192"/>
      <c r="N241" s="192"/>
      <c r="O241" s="192"/>
      <c r="P241" s="231"/>
      <c r="Q241" s="231"/>
      <c r="R241" s="186" t="str">
        <f>IF(D238="内部","－","")</f>
        <v/>
      </c>
      <c r="S241" s="186"/>
      <c r="T241" s="186"/>
      <c r="U241" s="186"/>
      <c r="V241" s="186"/>
      <c r="W241" s="186"/>
      <c r="X241" s="186"/>
      <c r="Y241" s="186"/>
      <c r="Z241" s="186"/>
      <c r="AA241" s="186"/>
      <c r="AB241" s="187"/>
      <c r="AC241" s="184"/>
      <c r="AD241" s="185"/>
      <c r="AE241" s="344"/>
      <c r="AF241" s="345"/>
      <c r="AG241" s="346"/>
      <c r="AH241" s="322"/>
      <c r="AI241" s="323"/>
    </row>
    <row r="242" spans="1:35" ht="13.5" customHeight="1" x14ac:dyDescent="0.15">
      <c r="A242" s="152"/>
      <c r="B242" s="245">
        <v>47</v>
      </c>
      <c r="C242" s="105"/>
      <c r="D242" s="107"/>
      <c r="E242" s="107"/>
      <c r="F242" s="193">
        <f>VLOOKUP($AE$7,' コード表'!$A$2:$BA$32,50,FALSE)</f>
        <v>0</v>
      </c>
      <c r="G242" s="194"/>
      <c r="H242" s="194"/>
      <c r="I242" s="194"/>
      <c r="J242" s="223"/>
      <c r="K242" s="191" t="str">
        <f>IF(D242="内部","－","")</f>
        <v/>
      </c>
      <c r="L242" s="192"/>
      <c r="M242" s="192"/>
      <c r="N242" s="192"/>
      <c r="O242" s="192"/>
      <c r="P242" s="231" t="str">
        <f>IF(D242="内部","－","")</f>
        <v/>
      </c>
      <c r="Q242" s="231"/>
      <c r="R242" s="186" t="str">
        <f>IF(D242="内部","－","")</f>
        <v/>
      </c>
      <c r="S242" s="186"/>
      <c r="T242" s="186"/>
      <c r="U242" s="186"/>
      <c r="V242" s="186"/>
      <c r="W242" s="186"/>
      <c r="X242" s="186"/>
      <c r="Y242" s="186"/>
      <c r="Z242" s="186"/>
      <c r="AA242" s="186"/>
      <c r="AB242" s="187"/>
      <c r="AC242" s="184"/>
      <c r="AD242" s="185"/>
      <c r="AE242" s="341"/>
      <c r="AF242" s="342"/>
      <c r="AG242" s="343"/>
      <c r="AH242" s="322"/>
      <c r="AI242" s="323"/>
    </row>
    <row r="243" spans="1:35" ht="13.5" customHeight="1" x14ac:dyDescent="0.15">
      <c r="A243" s="152"/>
      <c r="B243" s="243"/>
      <c r="C243" s="106"/>
      <c r="D243" s="107"/>
      <c r="E243" s="107"/>
      <c r="F243" s="193"/>
      <c r="G243" s="194"/>
      <c r="H243" s="194"/>
      <c r="I243" s="194"/>
      <c r="J243" s="223"/>
      <c r="K243" s="191"/>
      <c r="L243" s="192"/>
      <c r="M243" s="192"/>
      <c r="N243" s="192"/>
      <c r="O243" s="192"/>
      <c r="P243" s="231"/>
      <c r="Q243" s="231"/>
      <c r="R243" s="186" t="str">
        <f>IF(D242="内部","－","")</f>
        <v/>
      </c>
      <c r="S243" s="186"/>
      <c r="T243" s="186"/>
      <c r="U243" s="186"/>
      <c r="V243" s="186"/>
      <c r="W243" s="186"/>
      <c r="X243" s="186"/>
      <c r="Y243" s="186"/>
      <c r="Z243" s="186"/>
      <c r="AA243" s="186"/>
      <c r="AB243" s="187"/>
      <c r="AC243" s="184"/>
      <c r="AD243" s="185"/>
      <c r="AE243" s="344"/>
      <c r="AF243" s="345"/>
      <c r="AG243" s="346"/>
      <c r="AH243" s="322"/>
      <c r="AI243" s="323"/>
    </row>
    <row r="244" spans="1:35" ht="13.5" customHeight="1" x14ac:dyDescent="0.15">
      <c r="A244" s="152"/>
      <c r="B244" s="243"/>
      <c r="C244" s="106"/>
      <c r="D244" s="107"/>
      <c r="E244" s="107"/>
      <c r="F244" s="193"/>
      <c r="G244" s="194"/>
      <c r="H244" s="194"/>
      <c r="I244" s="194"/>
      <c r="J244" s="223"/>
      <c r="K244" s="191"/>
      <c r="L244" s="192"/>
      <c r="M244" s="192"/>
      <c r="N244" s="192"/>
      <c r="O244" s="192"/>
      <c r="P244" s="231"/>
      <c r="Q244" s="231"/>
      <c r="R244" s="186" t="str">
        <f>IF(D242="内部","－","")</f>
        <v/>
      </c>
      <c r="S244" s="186"/>
      <c r="T244" s="186"/>
      <c r="U244" s="186"/>
      <c r="V244" s="186"/>
      <c r="W244" s="186"/>
      <c r="X244" s="186"/>
      <c r="Y244" s="186"/>
      <c r="Z244" s="186"/>
      <c r="AA244" s="186"/>
      <c r="AB244" s="187"/>
      <c r="AC244" s="184"/>
      <c r="AD244" s="185"/>
      <c r="AE244" s="344"/>
      <c r="AF244" s="345"/>
      <c r="AG244" s="346"/>
      <c r="AH244" s="322"/>
      <c r="AI244" s="323"/>
    </row>
    <row r="245" spans="1:35" ht="13.5" customHeight="1" x14ac:dyDescent="0.15">
      <c r="A245" s="152"/>
      <c r="B245" s="243"/>
      <c r="C245" s="106"/>
      <c r="D245" s="107"/>
      <c r="E245" s="107"/>
      <c r="F245" s="193"/>
      <c r="G245" s="194"/>
      <c r="H245" s="194"/>
      <c r="I245" s="194"/>
      <c r="J245" s="223"/>
      <c r="K245" s="191"/>
      <c r="L245" s="192"/>
      <c r="M245" s="192"/>
      <c r="N245" s="192"/>
      <c r="O245" s="192"/>
      <c r="P245" s="231"/>
      <c r="Q245" s="231"/>
      <c r="R245" s="186" t="str">
        <f>IF(D242="内部","－","")</f>
        <v/>
      </c>
      <c r="S245" s="186"/>
      <c r="T245" s="186"/>
      <c r="U245" s="186"/>
      <c r="V245" s="186"/>
      <c r="W245" s="186"/>
      <c r="X245" s="186"/>
      <c r="Y245" s="186"/>
      <c r="Z245" s="186"/>
      <c r="AA245" s="186"/>
      <c r="AB245" s="187"/>
      <c r="AC245" s="184"/>
      <c r="AD245" s="185"/>
      <c r="AE245" s="344"/>
      <c r="AF245" s="345"/>
      <c r="AG245" s="346"/>
      <c r="AH245" s="322"/>
      <c r="AI245" s="323"/>
    </row>
    <row r="246" spans="1:35" ht="13.5" customHeight="1" x14ac:dyDescent="0.15">
      <c r="A246" s="152"/>
      <c r="B246" s="245">
        <v>48</v>
      </c>
      <c r="C246" s="105"/>
      <c r="D246" s="107"/>
      <c r="E246" s="107"/>
      <c r="F246" s="193">
        <f>VLOOKUP($AE$7,' コード表'!$A$2:$BA$32,51,FALSE)</f>
        <v>0</v>
      </c>
      <c r="G246" s="194"/>
      <c r="H246" s="194"/>
      <c r="I246" s="194"/>
      <c r="J246" s="223"/>
      <c r="K246" s="191" t="str">
        <f>IF(D246="内部","－","")</f>
        <v/>
      </c>
      <c r="L246" s="192"/>
      <c r="M246" s="192"/>
      <c r="N246" s="192"/>
      <c r="O246" s="192"/>
      <c r="P246" s="231" t="str">
        <f>IF(D246="内部","－","")</f>
        <v/>
      </c>
      <c r="Q246" s="231"/>
      <c r="R246" s="186" t="str">
        <f>IF(D246="内部","－","")</f>
        <v/>
      </c>
      <c r="S246" s="186"/>
      <c r="T246" s="186"/>
      <c r="U246" s="186"/>
      <c r="V246" s="186"/>
      <c r="W246" s="186"/>
      <c r="X246" s="186"/>
      <c r="Y246" s="186"/>
      <c r="Z246" s="186"/>
      <c r="AA246" s="186"/>
      <c r="AB246" s="187"/>
      <c r="AC246" s="184"/>
      <c r="AD246" s="185"/>
      <c r="AE246" s="341"/>
      <c r="AF246" s="342"/>
      <c r="AG246" s="343"/>
      <c r="AH246" s="322"/>
      <c r="AI246" s="323"/>
    </row>
    <row r="247" spans="1:35" ht="13.5" customHeight="1" x14ac:dyDescent="0.15">
      <c r="A247" s="152"/>
      <c r="B247" s="243"/>
      <c r="C247" s="106"/>
      <c r="D247" s="107"/>
      <c r="E247" s="107"/>
      <c r="F247" s="193"/>
      <c r="G247" s="194"/>
      <c r="H247" s="194"/>
      <c r="I247" s="194"/>
      <c r="J247" s="223"/>
      <c r="K247" s="191"/>
      <c r="L247" s="192"/>
      <c r="M247" s="192"/>
      <c r="N247" s="192"/>
      <c r="O247" s="192"/>
      <c r="P247" s="231"/>
      <c r="Q247" s="231"/>
      <c r="R247" s="186" t="str">
        <f>IF(D246="内部","－","")</f>
        <v/>
      </c>
      <c r="S247" s="186"/>
      <c r="T247" s="186"/>
      <c r="U247" s="186"/>
      <c r="V247" s="186"/>
      <c r="W247" s="186"/>
      <c r="X247" s="186"/>
      <c r="Y247" s="186"/>
      <c r="Z247" s="186"/>
      <c r="AA247" s="186"/>
      <c r="AB247" s="187"/>
      <c r="AC247" s="184"/>
      <c r="AD247" s="185"/>
      <c r="AE247" s="344"/>
      <c r="AF247" s="345"/>
      <c r="AG247" s="346"/>
      <c r="AH247" s="322"/>
      <c r="AI247" s="323"/>
    </row>
    <row r="248" spans="1:35" ht="13.5" customHeight="1" x14ac:dyDescent="0.15">
      <c r="A248" s="152"/>
      <c r="B248" s="243"/>
      <c r="C248" s="106"/>
      <c r="D248" s="107"/>
      <c r="E248" s="107"/>
      <c r="F248" s="193"/>
      <c r="G248" s="194"/>
      <c r="H248" s="194"/>
      <c r="I248" s="194"/>
      <c r="J248" s="223"/>
      <c r="K248" s="191"/>
      <c r="L248" s="192"/>
      <c r="M248" s="192"/>
      <c r="N248" s="192"/>
      <c r="O248" s="192"/>
      <c r="P248" s="231"/>
      <c r="Q248" s="231"/>
      <c r="R248" s="186" t="str">
        <f>IF(D246="内部","－","")</f>
        <v/>
      </c>
      <c r="S248" s="186"/>
      <c r="T248" s="186"/>
      <c r="U248" s="186"/>
      <c r="V248" s="186"/>
      <c r="W248" s="186"/>
      <c r="X248" s="186"/>
      <c r="Y248" s="186"/>
      <c r="Z248" s="186"/>
      <c r="AA248" s="186"/>
      <c r="AB248" s="187"/>
      <c r="AC248" s="184"/>
      <c r="AD248" s="185"/>
      <c r="AE248" s="344"/>
      <c r="AF248" s="345"/>
      <c r="AG248" s="346"/>
      <c r="AH248" s="322"/>
      <c r="AI248" s="323"/>
    </row>
    <row r="249" spans="1:35" ht="13.5" customHeight="1" x14ac:dyDescent="0.15">
      <c r="A249" s="152"/>
      <c r="B249" s="243"/>
      <c r="C249" s="106"/>
      <c r="D249" s="107"/>
      <c r="E249" s="107"/>
      <c r="F249" s="193"/>
      <c r="G249" s="194"/>
      <c r="H249" s="194"/>
      <c r="I249" s="194"/>
      <c r="J249" s="223"/>
      <c r="K249" s="191"/>
      <c r="L249" s="192"/>
      <c r="M249" s="192"/>
      <c r="N249" s="192"/>
      <c r="O249" s="192"/>
      <c r="P249" s="231"/>
      <c r="Q249" s="231"/>
      <c r="R249" s="186" t="str">
        <f>IF(D246="内部","－","")</f>
        <v/>
      </c>
      <c r="S249" s="186"/>
      <c r="T249" s="186"/>
      <c r="U249" s="186"/>
      <c r="V249" s="186"/>
      <c r="W249" s="186"/>
      <c r="X249" s="186"/>
      <c r="Y249" s="186"/>
      <c r="Z249" s="186"/>
      <c r="AA249" s="186"/>
      <c r="AB249" s="187"/>
      <c r="AC249" s="184"/>
      <c r="AD249" s="185"/>
      <c r="AE249" s="344"/>
      <c r="AF249" s="345"/>
      <c r="AG249" s="346"/>
      <c r="AH249" s="322"/>
      <c r="AI249" s="323"/>
    </row>
    <row r="250" spans="1:35" ht="13.5" customHeight="1" x14ac:dyDescent="0.15">
      <c r="A250" s="152"/>
      <c r="B250" s="245">
        <v>49</v>
      </c>
      <c r="C250" s="105"/>
      <c r="D250" s="107"/>
      <c r="E250" s="107"/>
      <c r="F250" s="193">
        <f>VLOOKUP($AE$7,' コード表'!$A$2:$BA$32,52,FALSE)</f>
        <v>0</v>
      </c>
      <c r="G250" s="194"/>
      <c r="H250" s="194"/>
      <c r="I250" s="194"/>
      <c r="J250" s="223"/>
      <c r="K250" s="191" t="str">
        <f>IF(D250="内部","－","")</f>
        <v/>
      </c>
      <c r="L250" s="192"/>
      <c r="M250" s="192"/>
      <c r="N250" s="192"/>
      <c r="O250" s="192"/>
      <c r="P250" s="231" t="str">
        <f>IF(D250="内部","－","")</f>
        <v/>
      </c>
      <c r="Q250" s="231"/>
      <c r="R250" s="186" t="str">
        <f>IF(D250="内部","－","")</f>
        <v/>
      </c>
      <c r="S250" s="186"/>
      <c r="T250" s="186"/>
      <c r="U250" s="186"/>
      <c r="V250" s="186"/>
      <c r="W250" s="186"/>
      <c r="X250" s="186"/>
      <c r="Y250" s="186"/>
      <c r="Z250" s="186"/>
      <c r="AA250" s="186"/>
      <c r="AB250" s="187"/>
      <c r="AC250" s="184"/>
      <c r="AD250" s="185"/>
      <c r="AE250" s="341"/>
      <c r="AF250" s="342"/>
      <c r="AG250" s="343"/>
      <c r="AH250" s="322"/>
      <c r="AI250" s="323"/>
    </row>
    <row r="251" spans="1:35" ht="13.5" customHeight="1" x14ac:dyDescent="0.15">
      <c r="A251" s="152"/>
      <c r="B251" s="243"/>
      <c r="C251" s="106"/>
      <c r="D251" s="107"/>
      <c r="E251" s="107"/>
      <c r="F251" s="193"/>
      <c r="G251" s="194"/>
      <c r="H251" s="194"/>
      <c r="I251" s="194"/>
      <c r="J251" s="223"/>
      <c r="K251" s="191"/>
      <c r="L251" s="192"/>
      <c r="M251" s="192"/>
      <c r="N251" s="192"/>
      <c r="O251" s="192"/>
      <c r="P251" s="231"/>
      <c r="Q251" s="231"/>
      <c r="R251" s="186" t="str">
        <f>IF(D250="内部","－","")</f>
        <v/>
      </c>
      <c r="S251" s="186"/>
      <c r="T251" s="186"/>
      <c r="U251" s="186"/>
      <c r="V251" s="186"/>
      <c r="W251" s="186"/>
      <c r="X251" s="186"/>
      <c r="Y251" s="186"/>
      <c r="Z251" s="186"/>
      <c r="AA251" s="186"/>
      <c r="AB251" s="187"/>
      <c r="AC251" s="184"/>
      <c r="AD251" s="185"/>
      <c r="AE251" s="344"/>
      <c r="AF251" s="345"/>
      <c r="AG251" s="346"/>
      <c r="AH251" s="322"/>
      <c r="AI251" s="323"/>
    </row>
    <row r="252" spans="1:35" ht="13.5" customHeight="1" x14ac:dyDescent="0.15">
      <c r="A252" s="152"/>
      <c r="B252" s="243"/>
      <c r="C252" s="106"/>
      <c r="D252" s="107"/>
      <c r="E252" s="107"/>
      <c r="F252" s="193"/>
      <c r="G252" s="194"/>
      <c r="H252" s="194"/>
      <c r="I252" s="194"/>
      <c r="J252" s="223"/>
      <c r="K252" s="191"/>
      <c r="L252" s="192"/>
      <c r="M252" s="192"/>
      <c r="N252" s="192"/>
      <c r="O252" s="192"/>
      <c r="P252" s="231"/>
      <c r="Q252" s="231"/>
      <c r="R252" s="186" t="str">
        <f>IF(D250="内部","－","")</f>
        <v/>
      </c>
      <c r="S252" s="186"/>
      <c r="T252" s="186"/>
      <c r="U252" s="186"/>
      <c r="V252" s="186"/>
      <c r="W252" s="186"/>
      <c r="X252" s="186"/>
      <c r="Y252" s="186"/>
      <c r="Z252" s="186"/>
      <c r="AA252" s="186"/>
      <c r="AB252" s="187"/>
      <c r="AC252" s="184"/>
      <c r="AD252" s="185"/>
      <c r="AE252" s="344"/>
      <c r="AF252" s="345"/>
      <c r="AG252" s="346"/>
      <c r="AH252" s="322"/>
      <c r="AI252" s="323"/>
    </row>
    <row r="253" spans="1:35" ht="13.5" customHeight="1" x14ac:dyDescent="0.15">
      <c r="A253" s="152"/>
      <c r="B253" s="243"/>
      <c r="C253" s="106"/>
      <c r="D253" s="107"/>
      <c r="E253" s="107"/>
      <c r="F253" s="193"/>
      <c r="G253" s="194"/>
      <c r="H253" s="194"/>
      <c r="I253" s="194"/>
      <c r="J253" s="223"/>
      <c r="K253" s="191"/>
      <c r="L253" s="192"/>
      <c r="M253" s="192"/>
      <c r="N253" s="192"/>
      <c r="O253" s="192"/>
      <c r="P253" s="231"/>
      <c r="Q253" s="231"/>
      <c r="R253" s="186" t="str">
        <f>IF(D250="内部","－","")</f>
        <v/>
      </c>
      <c r="S253" s="186"/>
      <c r="T253" s="186"/>
      <c r="U253" s="186"/>
      <c r="V253" s="186"/>
      <c r="W253" s="186"/>
      <c r="X253" s="186"/>
      <c r="Y253" s="186"/>
      <c r="Z253" s="186"/>
      <c r="AA253" s="186"/>
      <c r="AB253" s="187"/>
      <c r="AC253" s="184"/>
      <c r="AD253" s="185"/>
      <c r="AE253" s="344"/>
      <c r="AF253" s="345"/>
      <c r="AG253" s="346"/>
      <c r="AH253" s="322"/>
      <c r="AI253" s="323"/>
    </row>
    <row r="254" spans="1:35" ht="13.5" customHeight="1" x14ac:dyDescent="0.15">
      <c r="A254" s="152"/>
      <c r="B254" s="245">
        <v>50</v>
      </c>
      <c r="C254" s="106"/>
      <c r="D254" s="107"/>
      <c r="E254" s="107"/>
      <c r="F254" s="193">
        <f>VLOOKUP($AE$7,' コード表'!$A$2:$BA$32,53,FALSE)</f>
        <v>0</v>
      </c>
      <c r="G254" s="194"/>
      <c r="H254" s="194"/>
      <c r="I254" s="194"/>
      <c r="J254" s="223"/>
      <c r="K254" s="191" t="str">
        <f>IF(D254="内部","－","")</f>
        <v/>
      </c>
      <c r="L254" s="192"/>
      <c r="M254" s="192"/>
      <c r="N254" s="192"/>
      <c r="O254" s="192"/>
      <c r="P254" s="231" t="str">
        <f>IF(D254="内部","－","")</f>
        <v/>
      </c>
      <c r="Q254" s="231"/>
      <c r="R254" s="186" t="str">
        <f>IF(D254="内部","－","")</f>
        <v/>
      </c>
      <c r="S254" s="186"/>
      <c r="T254" s="186"/>
      <c r="U254" s="186"/>
      <c r="V254" s="186"/>
      <c r="W254" s="186"/>
      <c r="X254" s="186"/>
      <c r="Y254" s="186"/>
      <c r="Z254" s="186"/>
      <c r="AA254" s="186"/>
      <c r="AB254" s="187"/>
      <c r="AC254" s="184"/>
      <c r="AD254" s="185"/>
      <c r="AE254" s="344"/>
      <c r="AF254" s="345"/>
      <c r="AG254" s="346"/>
      <c r="AH254" s="322"/>
      <c r="AI254" s="323"/>
    </row>
    <row r="255" spans="1:35" ht="13.5" customHeight="1" x14ac:dyDescent="0.15">
      <c r="A255" s="152"/>
      <c r="B255" s="243"/>
      <c r="C255" s="106"/>
      <c r="D255" s="107"/>
      <c r="E255" s="107"/>
      <c r="F255" s="193"/>
      <c r="G255" s="194"/>
      <c r="H255" s="194"/>
      <c r="I255" s="194"/>
      <c r="J255" s="223"/>
      <c r="K255" s="191"/>
      <c r="L255" s="192"/>
      <c r="M255" s="192"/>
      <c r="N255" s="192"/>
      <c r="O255" s="192"/>
      <c r="P255" s="231"/>
      <c r="Q255" s="231"/>
      <c r="R255" s="186" t="str">
        <f>IF(D254="内部","－","")</f>
        <v/>
      </c>
      <c r="S255" s="186"/>
      <c r="T255" s="186"/>
      <c r="U255" s="186"/>
      <c r="V255" s="186"/>
      <c r="W255" s="186"/>
      <c r="X255" s="186"/>
      <c r="Y255" s="186"/>
      <c r="Z255" s="186"/>
      <c r="AA255" s="186"/>
      <c r="AB255" s="187"/>
      <c r="AC255" s="184"/>
      <c r="AD255" s="185"/>
      <c r="AE255" s="344"/>
      <c r="AF255" s="345"/>
      <c r="AG255" s="346"/>
      <c r="AH255" s="322"/>
      <c r="AI255" s="323"/>
    </row>
    <row r="256" spans="1:35" ht="13.5" customHeight="1" x14ac:dyDescent="0.15">
      <c r="A256" s="152"/>
      <c r="B256" s="243"/>
      <c r="C256" s="106"/>
      <c r="D256" s="107"/>
      <c r="E256" s="107"/>
      <c r="F256" s="193"/>
      <c r="G256" s="194"/>
      <c r="H256" s="194"/>
      <c r="I256" s="194"/>
      <c r="J256" s="223"/>
      <c r="K256" s="191"/>
      <c r="L256" s="192"/>
      <c r="M256" s="192"/>
      <c r="N256" s="192"/>
      <c r="O256" s="192"/>
      <c r="P256" s="231"/>
      <c r="Q256" s="231"/>
      <c r="R256" s="186" t="str">
        <f>IF(D254="内部","－","")</f>
        <v/>
      </c>
      <c r="S256" s="186"/>
      <c r="T256" s="186"/>
      <c r="U256" s="186"/>
      <c r="V256" s="186"/>
      <c r="W256" s="186"/>
      <c r="X256" s="186"/>
      <c r="Y256" s="186"/>
      <c r="Z256" s="186"/>
      <c r="AA256" s="186"/>
      <c r="AB256" s="187"/>
      <c r="AC256" s="184"/>
      <c r="AD256" s="185"/>
      <c r="AE256" s="344"/>
      <c r="AF256" s="345"/>
      <c r="AG256" s="346"/>
      <c r="AH256" s="322"/>
      <c r="AI256" s="323"/>
    </row>
    <row r="257" spans="1:35" ht="13.5" customHeight="1" x14ac:dyDescent="0.15">
      <c r="A257" s="153"/>
      <c r="B257" s="326"/>
      <c r="C257" s="336"/>
      <c r="D257" s="327"/>
      <c r="E257" s="327"/>
      <c r="F257" s="328"/>
      <c r="G257" s="329"/>
      <c r="H257" s="329"/>
      <c r="I257" s="329"/>
      <c r="J257" s="330"/>
      <c r="K257" s="333"/>
      <c r="L257" s="334"/>
      <c r="M257" s="334"/>
      <c r="N257" s="334"/>
      <c r="O257" s="334"/>
      <c r="P257" s="335"/>
      <c r="Q257" s="335"/>
      <c r="R257" s="331" t="str">
        <f>IF(D254="内部","－","")</f>
        <v/>
      </c>
      <c r="S257" s="331"/>
      <c r="T257" s="331"/>
      <c r="U257" s="331"/>
      <c r="V257" s="331"/>
      <c r="W257" s="331"/>
      <c r="X257" s="331"/>
      <c r="Y257" s="331"/>
      <c r="Z257" s="331"/>
      <c r="AA257" s="331"/>
      <c r="AB257" s="332"/>
      <c r="AC257" s="339"/>
      <c r="AD257" s="340"/>
      <c r="AE257" s="452"/>
      <c r="AF257" s="453"/>
      <c r="AG257" s="454"/>
      <c r="AH257" s="337"/>
      <c r="AI257" s="338"/>
    </row>
    <row r="258" spans="1:35" ht="15" customHeight="1" x14ac:dyDescent="0.15">
      <c r="Y258" s="56"/>
      <c r="AF258" s="37"/>
      <c r="AG258" s="37"/>
    </row>
    <row r="259" spans="1:35" ht="15" customHeight="1" x14ac:dyDescent="0.15">
      <c r="Y259" s="56"/>
      <c r="AF259" s="37"/>
      <c r="AG259" s="37"/>
    </row>
    <row r="260" spans="1:35" ht="15" customHeight="1" x14ac:dyDescent="0.15">
      <c r="Y260" s="56"/>
      <c r="AF260" s="37"/>
      <c r="AG260" s="37"/>
    </row>
    <row r="261" spans="1:35" ht="15" customHeight="1" x14ac:dyDescent="0.15">
      <c r="Y261" s="56"/>
      <c r="AF261" s="37"/>
      <c r="AG261" s="37"/>
    </row>
    <row r="262" spans="1:35" ht="15" customHeight="1" x14ac:dyDescent="0.15">
      <c r="AF262" s="37"/>
      <c r="AG262" s="37"/>
    </row>
    <row r="263" spans="1:35" ht="15" customHeight="1" x14ac:dyDescent="0.15">
      <c r="AF263" s="37"/>
      <c r="AG263" s="37"/>
    </row>
    <row r="264" spans="1:35" ht="15" customHeight="1" x14ac:dyDescent="0.15">
      <c r="AF264" s="37"/>
      <c r="AG264" s="37"/>
    </row>
    <row r="265" spans="1:35" ht="15" customHeight="1" x14ac:dyDescent="0.15">
      <c r="AF265" s="37"/>
      <c r="AG265" s="37"/>
    </row>
    <row r="266" spans="1:35" ht="15" customHeight="1" x14ac:dyDescent="0.15">
      <c r="AF266" s="37"/>
      <c r="AG266" s="37"/>
    </row>
    <row r="267" spans="1:35" ht="15" customHeight="1" x14ac:dyDescent="0.15">
      <c r="AF267" s="37"/>
      <c r="AG267" s="37"/>
    </row>
    <row r="268" spans="1:35" ht="15" customHeight="1" x14ac:dyDescent="0.15">
      <c r="AF268" s="37"/>
      <c r="AG268" s="37"/>
    </row>
    <row r="269" spans="1:35" ht="15" customHeight="1" x14ac:dyDescent="0.15">
      <c r="AF269" s="37"/>
      <c r="AG269" s="37"/>
    </row>
    <row r="270" spans="1:35" ht="15" customHeight="1" x14ac:dyDescent="0.15">
      <c r="AF270" s="37"/>
      <c r="AG270" s="37"/>
    </row>
    <row r="271" spans="1:35" ht="15" customHeight="1" x14ac:dyDescent="0.15">
      <c r="AF271" s="37"/>
      <c r="AG271" s="37"/>
    </row>
    <row r="272" spans="1:35" ht="15" customHeight="1" x14ac:dyDescent="0.15">
      <c r="AF272" s="37"/>
      <c r="AG272" s="37"/>
    </row>
    <row r="273" spans="32:33" ht="15" customHeight="1" x14ac:dyDescent="0.15">
      <c r="AF273" s="37"/>
      <c r="AG273" s="37"/>
    </row>
    <row r="274" spans="32:33" ht="15" customHeight="1" x14ac:dyDescent="0.15">
      <c r="AF274" s="37"/>
      <c r="AG274" s="37"/>
    </row>
    <row r="275" spans="32:33" ht="15" customHeight="1" x14ac:dyDescent="0.15">
      <c r="AF275" s="37"/>
      <c r="AG275" s="37"/>
    </row>
    <row r="276" spans="32:33" ht="15" customHeight="1" x14ac:dyDescent="0.15">
      <c r="AF276" s="37"/>
      <c r="AG276" s="37"/>
    </row>
    <row r="277" spans="32:33" ht="15" customHeight="1" x14ac:dyDescent="0.15">
      <c r="AF277" s="37"/>
      <c r="AG277" s="37"/>
    </row>
    <row r="278" spans="32:33" ht="15" customHeight="1" x14ac:dyDescent="0.15">
      <c r="AF278" s="37"/>
      <c r="AG278" s="37"/>
    </row>
    <row r="279" spans="32:33" ht="15" customHeight="1" x14ac:dyDescent="0.15">
      <c r="AF279" s="37"/>
      <c r="AG279" s="37"/>
    </row>
    <row r="280" spans="32:33" ht="15" customHeight="1" x14ac:dyDescent="0.15">
      <c r="AF280" s="37"/>
      <c r="AG280" s="37"/>
    </row>
    <row r="281" spans="32:33" ht="15" customHeight="1" x14ac:dyDescent="0.15">
      <c r="AF281" s="37"/>
      <c r="AG281" s="37"/>
    </row>
    <row r="282" spans="32:33" ht="15" customHeight="1" x14ac:dyDescent="0.15">
      <c r="AF282" s="37"/>
      <c r="AG282" s="37"/>
    </row>
    <row r="283" spans="32:33" ht="15" customHeight="1" x14ac:dyDescent="0.15">
      <c r="AF283" s="37"/>
      <c r="AG283" s="37"/>
    </row>
    <row r="284" spans="32:33" ht="15" customHeight="1" x14ac:dyDescent="0.15">
      <c r="AF284" s="37"/>
      <c r="AG284" s="37"/>
    </row>
    <row r="285" spans="32:33" ht="15" customHeight="1" x14ac:dyDescent="0.15">
      <c r="AF285" s="37"/>
      <c r="AG285" s="37"/>
    </row>
    <row r="286" spans="32:33" ht="15" customHeight="1" x14ac:dyDescent="0.15">
      <c r="AF286" s="37"/>
      <c r="AG286" s="37"/>
    </row>
    <row r="287" spans="32:33" ht="15" customHeight="1" x14ac:dyDescent="0.15">
      <c r="AF287" s="37"/>
      <c r="AG287" s="37"/>
    </row>
    <row r="288" spans="32:33" ht="15" customHeight="1" x14ac:dyDescent="0.15">
      <c r="AF288" s="37"/>
      <c r="AG288" s="37"/>
    </row>
    <row r="289" spans="32:33" ht="15" customHeight="1" x14ac:dyDescent="0.15">
      <c r="AF289" s="37"/>
      <c r="AG289" s="37"/>
    </row>
    <row r="290" spans="32:33" ht="15" customHeight="1" x14ac:dyDescent="0.15">
      <c r="AF290" s="37"/>
      <c r="AG290" s="37"/>
    </row>
    <row r="291" spans="32:33" ht="15" customHeight="1" x14ac:dyDescent="0.15">
      <c r="AF291" s="37"/>
      <c r="AG291" s="37"/>
    </row>
    <row r="292" spans="32:33" ht="15" customHeight="1" x14ac:dyDescent="0.15">
      <c r="AF292" s="37"/>
      <c r="AG292" s="37"/>
    </row>
    <row r="293" spans="32:33" ht="15" customHeight="1" x14ac:dyDescent="0.15">
      <c r="AF293" s="37"/>
      <c r="AG293" s="37"/>
    </row>
    <row r="294" spans="32:33" ht="15" customHeight="1" x14ac:dyDescent="0.15">
      <c r="AF294" s="37"/>
      <c r="AG294" s="37"/>
    </row>
    <row r="295" spans="32:33" ht="15" customHeight="1" x14ac:dyDescent="0.15">
      <c r="AF295" s="37"/>
      <c r="AG295" s="37"/>
    </row>
    <row r="296" spans="32:33" ht="15" customHeight="1" x14ac:dyDescent="0.15">
      <c r="AF296" s="37"/>
      <c r="AG296" s="37"/>
    </row>
    <row r="297" spans="32:33" ht="15" customHeight="1" x14ac:dyDescent="0.15">
      <c r="AF297" s="37"/>
      <c r="AG297" s="37"/>
    </row>
    <row r="298" spans="32:33" ht="15" customHeight="1" x14ac:dyDescent="0.15">
      <c r="AF298" s="37"/>
      <c r="AG298" s="37"/>
    </row>
    <row r="299" spans="32:33" ht="15" customHeight="1" x14ac:dyDescent="0.15">
      <c r="AF299" s="37"/>
      <c r="AG299" s="37"/>
    </row>
    <row r="300" spans="32:33" ht="15" customHeight="1" x14ac:dyDescent="0.15">
      <c r="AF300" s="37"/>
      <c r="AG300" s="37"/>
    </row>
    <row r="301" spans="32:33" ht="15" customHeight="1" x14ac:dyDescent="0.15">
      <c r="AF301" s="37"/>
      <c r="AG301" s="37"/>
    </row>
    <row r="302" spans="32:33" ht="15" customHeight="1" x14ac:dyDescent="0.15">
      <c r="AF302" s="37"/>
      <c r="AG302" s="37"/>
    </row>
    <row r="303" spans="32:33" ht="15" customHeight="1" x14ac:dyDescent="0.15">
      <c r="AF303" s="37"/>
      <c r="AG303" s="37"/>
    </row>
    <row r="304" spans="32:33" ht="15" customHeight="1" x14ac:dyDescent="0.15">
      <c r="AF304" s="37"/>
      <c r="AG304" s="37"/>
    </row>
    <row r="305" spans="32:33" ht="15" customHeight="1" x14ac:dyDescent="0.15">
      <c r="AF305" s="37"/>
      <c r="AG305" s="37"/>
    </row>
    <row r="306" spans="32:33" ht="15" customHeight="1" x14ac:dyDescent="0.15">
      <c r="AF306" s="37"/>
      <c r="AG306" s="37"/>
    </row>
    <row r="307" spans="32:33" ht="15" customHeight="1" x14ac:dyDescent="0.15">
      <c r="AF307" s="37"/>
      <c r="AG307" s="37"/>
    </row>
    <row r="308" spans="32:33" ht="15" customHeight="1" x14ac:dyDescent="0.15">
      <c r="AF308" s="37"/>
      <c r="AG308" s="37"/>
    </row>
    <row r="309" spans="32:33" ht="15" customHeight="1" x14ac:dyDescent="0.15">
      <c r="AF309" s="37"/>
      <c r="AG309" s="37"/>
    </row>
    <row r="310" spans="32:33" ht="15" customHeight="1" x14ac:dyDescent="0.15">
      <c r="AF310" s="37"/>
      <c r="AG310" s="37"/>
    </row>
    <row r="311" spans="32:33" ht="15" customHeight="1" x14ac:dyDescent="0.15">
      <c r="AF311" s="37"/>
      <c r="AG311" s="37"/>
    </row>
    <row r="312" spans="32:33" ht="15" customHeight="1" x14ac:dyDescent="0.15">
      <c r="AF312" s="37"/>
      <c r="AG312" s="37"/>
    </row>
    <row r="313" spans="32:33" ht="15" customHeight="1" x14ac:dyDescent="0.15">
      <c r="AF313" s="37"/>
      <c r="AG313" s="37"/>
    </row>
    <row r="314" spans="32:33" ht="15" customHeight="1" x14ac:dyDescent="0.15">
      <c r="AF314" s="37"/>
      <c r="AG314" s="37"/>
    </row>
    <row r="315" spans="32:33" ht="15" customHeight="1" x14ac:dyDescent="0.15">
      <c r="AF315" s="37"/>
      <c r="AG315" s="37"/>
    </row>
    <row r="316" spans="32:33" ht="15" customHeight="1" x14ac:dyDescent="0.15">
      <c r="AF316" s="37"/>
      <c r="AG316" s="37"/>
    </row>
    <row r="317" spans="32:33" ht="15" customHeight="1" x14ac:dyDescent="0.15">
      <c r="AF317" s="37"/>
      <c r="AG317" s="37"/>
    </row>
    <row r="318" spans="32:33" ht="15" customHeight="1" x14ac:dyDescent="0.15">
      <c r="AF318" s="37"/>
      <c r="AG318" s="37"/>
    </row>
    <row r="319" spans="32:33" ht="15" customHeight="1" x14ac:dyDescent="0.15">
      <c r="AF319" s="37"/>
      <c r="AG319" s="37"/>
    </row>
    <row r="320" spans="32:33" ht="15" customHeight="1" x14ac:dyDescent="0.15">
      <c r="AF320" s="37"/>
      <c r="AG320" s="37"/>
    </row>
    <row r="321" spans="32:33" ht="15" customHeight="1" x14ac:dyDescent="0.15">
      <c r="AF321" s="37"/>
      <c r="AG321" s="37"/>
    </row>
    <row r="322" spans="32:33" ht="15" customHeight="1" x14ac:dyDescent="0.15">
      <c r="AF322" s="37"/>
      <c r="AG322" s="37"/>
    </row>
    <row r="323" spans="32:33" ht="15" customHeight="1" x14ac:dyDescent="0.15">
      <c r="AF323" s="37"/>
      <c r="AG323" s="37"/>
    </row>
    <row r="324" spans="32:33" ht="15" customHeight="1" x14ac:dyDescent="0.15">
      <c r="AF324" s="37"/>
      <c r="AG324" s="37"/>
    </row>
    <row r="325" spans="32:33" ht="15" customHeight="1" x14ac:dyDescent="0.15">
      <c r="AF325" s="37"/>
      <c r="AG325" s="37"/>
    </row>
    <row r="326" spans="32:33" ht="15" customHeight="1" x14ac:dyDescent="0.15">
      <c r="AF326" s="37"/>
      <c r="AG326" s="37"/>
    </row>
    <row r="327" spans="32:33" ht="15" customHeight="1" x14ac:dyDescent="0.15">
      <c r="AF327" s="37"/>
      <c r="AG327" s="37"/>
    </row>
    <row r="328" spans="32:33" ht="15" customHeight="1" x14ac:dyDescent="0.15">
      <c r="AF328" s="37"/>
      <c r="AG328" s="37"/>
    </row>
    <row r="329" spans="32:33" ht="15" customHeight="1" x14ac:dyDescent="0.15">
      <c r="AF329" s="37"/>
      <c r="AG329" s="37"/>
    </row>
    <row r="330" spans="32:33" ht="15" customHeight="1" x14ac:dyDescent="0.15">
      <c r="AF330" s="37"/>
      <c r="AG330" s="37"/>
    </row>
    <row r="331" spans="32:33" ht="15" customHeight="1" x14ac:dyDescent="0.15">
      <c r="AF331" s="37"/>
      <c r="AG331" s="37"/>
    </row>
    <row r="332" spans="32:33" ht="15" customHeight="1" x14ac:dyDescent="0.15">
      <c r="AF332" s="37"/>
      <c r="AG332" s="37"/>
    </row>
    <row r="333" spans="32:33" ht="15" customHeight="1" x14ac:dyDescent="0.15">
      <c r="AF333" s="37"/>
      <c r="AG333" s="37"/>
    </row>
    <row r="334" spans="32:33" ht="15" customHeight="1" x14ac:dyDescent="0.15">
      <c r="AF334" s="37"/>
      <c r="AG334" s="37"/>
    </row>
    <row r="335" spans="32:33" ht="15" customHeight="1" x14ac:dyDescent="0.15">
      <c r="AF335" s="37"/>
      <c r="AG335" s="37"/>
    </row>
    <row r="336" spans="32:33" ht="15" customHeight="1" x14ac:dyDescent="0.15">
      <c r="AF336" s="37"/>
      <c r="AG336" s="37"/>
    </row>
    <row r="337" spans="32:33" ht="15" customHeight="1" x14ac:dyDescent="0.15">
      <c r="AF337" s="37"/>
      <c r="AG337" s="37"/>
    </row>
    <row r="338" spans="32:33" ht="15" customHeight="1" x14ac:dyDescent="0.15">
      <c r="AF338" s="37"/>
      <c r="AG338" s="37"/>
    </row>
    <row r="339" spans="32:33" ht="15" customHeight="1" x14ac:dyDescent="0.15">
      <c r="AF339" s="37"/>
      <c r="AG339" s="37"/>
    </row>
    <row r="340" spans="32:33" ht="15" customHeight="1" x14ac:dyDescent="0.15">
      <c r="AF340" s="37"/>
      <c r="AG340" s="37"/>
    </row>
  </sheetData>
  <sheetProtection formatCells="0" selectLockedCells="1"/>
  <dataConsolidate/>
  <mergeCells count="1273">
    <mergeCell ref="AC254:AD257"/>
    <mergeCell ref="AE254:AG257"/>
    <mergeCell ref="B254:B257"/>
    <mergeCell ref="C254:C257"/>
    <mergeCell ref="D254:D257"/>
    <mergeCell ref="E254:E257"/>
    <mergeCell ref="F254:J257"/>
    <mergeCell ref="K254:O257"/>
    <mergeCell ref="P254:Q257"/>
    <mergeCell ref="R254:T254"/>
    <mergeCell ref="U254:X254"/>
    <mergeCell ref="Y254:AB254"/>
    <mergeCell ref="AH254:AI257"/>
    <mergeCell ref="R255:T255"/>
    <mergeCell ref="U255:X255"/>
    <mergeCell ref="Y255:AB255"/>
    <mergeCell ref="R256:T256"/>
    <mergeCell ref="U256:X256"/>
    <mergeCell ref="Y256:AB256"/>
    <mergeCell ref="R257:T257"/>
    <mergeCell ref="U257:X257"/>
    <mergeCell ref="Y257:AB257"/>
    <mergeCell ref="AC250:AD253"/>
    <mergeCell ref="AE250:AG253"/>
    <mergeCell ref="Y252:AB252"/>
    <mergeCell ref="R253:T253"/>
    <mergeCell ref="U253:X253"/>
    <mergeCell ref="Y253:AB253"/>
    <mergeCell ref="B250:B253"/>
    <mergeCell ref="C250:C253"/>
    <mergeCell ref="D250:D253"/>
    <mergeCell ref="E250:E253"/>
    <mergeCell ref="F250:J253"/>
    <mergeCell ref="K250:O253"/>
    <mergeCell ref="P250:Q253"/>
    <mergeCell ref="R250:T250"/>
    <mergeCell ref="U250:X250"/>
    <mergeCell ref="Y250:AB250"/>
    <mergeCell ref="AH250:AI253"/>
    <mergeCell ref="R251:T251"/>
    <mergeCell ref="U251:X251"/>
    <mergeCell ref="Y251:AB251"/>
    <mergeCell ref="R252:T252"/>
    <mergeCell ref="U252:X252"/>
    <mergeCell ref="AC246:AD249"/>
    <mergeCell ref="AE246:AG249"/>
    <mergeCell ref="B246:B249"/>
    <mergeCell ref="C246:C249"/>
    <mergeCell ref="D246:D249"/>
    <mergeCell ref="E246:E249"/>
    <mergeCell ref="F246:J249"/>
    <mergeCell ref="K246:O249"/>
    <mergeCell ref="P246:Q249"/>
    <mergeCell ref="R246:T246"/>
    <mergeCell ref="U246:X246"/>
    <mergeCell ref="Y246:AB246"/>
    <mergeCell ref="AH246:AI249"/>
    <mergeCell ref="R247:T247"/>
    <mergeCell ref="U247:X247"/>
    <mergeCell ref="Y247:AB247"/>
    <mergeCell ref="R248:T248"/>
    <mergeCell ref="U248:X248"/>
    <mergeCell ref="Y248:AB248"/>
    <mergeCell ref="R249:T249"/>
    <mergeCell ref="U249:X249"/>
    <mergeCell ref="Y249:AB249"/>
    <mergeCell ref="AC242:AD245"/>
    <mergeCell ref="AE242:AG245"/>
    <mergeCell ref="B242:B245"/>
    <mergeCell ref="C242:C245"/>
    <mergeCell ref="D242:D245"/>
    <mergeCell ref="E242:E245"/>
    <mergeCell ref="F242:J245"/>
    <mergeCell ref="K242:O245"/>
    <mergeCell ref="P242:Q245"/>
    <mergeCell ref="R242:T242"/>
    <mergeCell ref="U242:X242"/>
    <mergeCell ref="Y242:AB242"/>
    <mergeCell ref="AH242:AI245"/>
    <mergeCell ref="R243:T243"/>
    <mergeCell ref="U243:X243"/>
    <mergeCell ref="Y243:AB243"/>
    <mergeCell ref="R244:T244"/>
    <mergeCell ref="U244:X244"/>
    <mergeCell ref="Y244:AB244"/>
    <mergeCell ref="R245:T245"/>
    <mergeCell ref="U245:X245"/>
    <mergeCell ref="Y245:AB245"/>
    <mergeCell ref="AC238:AD241"/>
    <mergeCell ref="AE238:AG241"/>
    <mergeCell ref="Y240:AB240"/>
    <mergeCell ref="R241:T241"/>
    <mergeCell ref="U241:X241"/>
    <mergeCell ref="Y241:AB241"/>
    <mergeCell ref="B238:B241"/>
    <mergeCell ref="C238:C241"/>
    <mergeCell ref="D238:D241"/>
    <mergeCell ref="E238:E241"/>
    <mergeCell ref="F238:J241"/>
    <mergeCell ref="K238:O241"/>
    <mergeCell ref="P238:Q241"/>
    <mergeCell ref="R238:T238"/>
    <mergeCell ref="U238:X238"/>
    <mergeCell ref="Y238:AB238"/>
    <mergeCell ref="AH238:AI241"/>
    <mergeCell ref="R239:T239"/>
    <mergeCell ref="U239:X239"/>
    <mergeCell ref="Y239:AB239"/>
    <mergeCell ref="R240:T240"/>
    <mergeCell ref="U240:X240"/>
    <mergeCell ref="AC234:AD237"/>
    <mergeCell ref="AE234:AG237"/>
    <mergeCell ref="B234:B237"/>
    <mergeCell ref="C234:C237"/>
    <mergeCell ref="D234:D237"/>
    <mergeCell ref="E234:E237"/>
    <mergeCell ref="F234:J237"/>
    <mergeCell ref="K234:O237"/>
    <mergeCell ref="P234:Q237"/>
    <mergeCell ref="R234:T234"/>
    <mergeCell ref="U234:X234"/>
    <mergeCell ref="Y234:AB234"/>
    <mergeCell ref="AH234:AI237"/>
    <mergeCell ref="R235:T235"/>
    <mergeCell ref="U235:X235"/>
    <mergeCell ref="Y235:AB235"/>
    <mergeCell ref="R236:T236"/>
    <mergeCell ref="U236:X236"/>
    <mergeCell ref="Y236:AB236"/>
    <mergeCell ref="R237:T237"/>
    <mergeCell ref="U237:X237"/>
    <mergeCell ref="Y237:AB237"/>
    <mergeCell ref="AC230:AD233"/>
    <mergeCell ref="AE230:AG233"/>
    <mergeCell ref="B230:B233"/>
    <mergeCell ref="C230:C233"/>
    <mergeCell ref="D230:D233"/>
    <mergeCell ref="E230:E233"/>
    <mergeCell ref="F230:J233"/>
    <mergeCell ref="K230:O233"/>
    <mergeCell ref="P230:Q233"/>
    <mergeCell ref="R230:T230"/>
    <mergeCell ref="U230:X230"/>
    <mergeCell ref="Y230:AB230"/>
    <mergeCell ref="AH230:AI233"/>
    <mergeCell ref="R231:T231"/>
    <mergeCell ref="U231:X231"/>
    <mergeCell ref="Y231:AB231"/>
    <mergeCell ref="R232:T232"/>
    <mergeCell ref="U232:X232"/>
    <mergeCell ref="Y232:AB232"/>
    <mergeCell ref="R233:T233"/>
    <mergeCell ref="U233:X233"/>
    <mergeCell ref="Y233:AB233"/>
    <mergeCell ref="AC226:AD229"/>
    <mergeCell ref="AE226:AG229"/>
    <mergeCell ref="Y228:AB228"/>
    <mergeCell ref="R229:T229"/>
    <mergeCell ref="U229:X229"/>
    <mergeCell ref="Y229:AB229"/>
    <mergeCell ref="B226:B229"/>
    <mergeCell ref="C226:C229"/>
    <mergeCell ref="D226:D229"/>
    <mergeCell ref="E226:E229"/>
    <mergeCell ref="F226:J229"/>
    <mergeCell ref="K226:O229"/>
    <mergeCell ref="P226:Q229"/>
    <mergeCell ref="R226:T226"/>
    <mergeCell ref="U226:X226"/>
    <mergeCell ref="Y226:AB226"/>
    <mergeCell ref="AH226:AI229"/>
    <mergeCell ref="R227:T227"/>
    <mergeCell ref="U227:X227"/>
    <mergeCell ref="Y227:AB227"/>
    <mergeCell ref="R228:T228"/>
    <mergeCell ref="U228:X228"/>
    <mergeCell ref="AC222:AD225"/>
    <mergeCell ref="AE222:AG225"/>
    <mergeCell ref="B222:B225"/>
    <mergeCell ref="C222:C225"/>
    <mergeCell ref="D222:D225"/>
    <mergeCell ref="E222:E225"/>
    <mergeCell ref="F222:J225"/>
    <mergeCell ref="K222:O225"/>
    <mergeCell ref="P222:Q225"/>
    <mergeCell ref="R222:T222"/>
    <mergeCell ref="U222:X222"/>
    <mergeCell ref="Y222:AB222"/>
    <mergeCell ref="AH222:AI225"/>
    <mergeCell ref="R223:T223"/>
    <mergeCell ref="U223:X223"/>
    <mergeCell ref="Y223:AB223"/>
    <mergeCell ref="R224:T224"/>
    <mergeCell ref="U224:X224"/>
    <mergeCell ref="Y224:AB224"/>
    <mergeCell ref="R225:T225"/>
    <mergeCell ref="U225:X225"/>
    <mergeCell ref="Y225:AB225"/>
    <mergeCell ref="AC218:AD221"/>
    <mergeCell ref="AE218:AG221"/>
    <mergeCell ref="B218:B221"/>
    <mergeCell ref="C218:C221"/>
    <mergeCell ref="D218:D221"/>
    <mergeCell ref="E218:E221"/>
    <mergeCell ref="F218:J221"/>
    <mergeCell ref="K218:O221"/>
    <mergeCell ref="P218:Q221"/>
    <mergeCell ref="R218:T218"/>
    <mergeCell ref="U218:X218"/>
    <mergeCell ref="Y218:AB218"/>
    <mergeCell ref="AH218:AI221"/>
    <mergeCell ref="R219:T219"/>
    <mergeCell ref="U219:X219"/>
    <mergeCell ref="Y219:AB219"/>
    <mergeCell ref="R220:T220"/>
    <mergeCell ref="U220:X220"/>
    <mergeCell ref="Y220:AB220"/>
    <mergeCell ref="R221:T221"/>
    <mergeCell ref="U221:X221"/>
    <mergeCell ref="Y221:AB221"/>
    <mergeCell ref="AC214:AD217"/>
    <mergeCell ref="AE214:AG217"/>
    <mergeCell ref="Y216:AB216"/>
    <mergeCell ref="R217:T217"/>
    <mergeCell ref="U217:X217"/>
    <mergeCell ref="Y217:AB217"/>
    <mergeCell ref="B214:B217"/>
    <mergeCell ref="C214:C217"/>
    <mergeCell ref="D214:D217"/>
    <mergeCell ref="E214:E217"/>
    <mergeCell ref="F214:J217"/>
    <mergeCell ref="K214:O217"/>
    <mergeCell ref="P214:Q217"/>
    <mergeCell ref="R214:T214"/>
    <mergeCell ref="U214:X214"/>
    <mergeCell ref="Y214:AB214"/>
    <mergeCell ref="AH214:AI217"/>
    <mergeCell ref="R215:T215"/>
    <mergeCell ref="U215:X215"/>
    <mergeCell ref="Y215:AB215"/>
    <mergeCell ref="R216:T216"/>
    <mergeCell ref="U216:X216"/>
    <mergeCell ref="AC210:AD213"/>
    <mergeCell ref="AE210:AG213"/>
    <mergeCell ref="B210:B213"/>
    <mergeCell ref="C210:C213"/>
    <mergeCell ref="D210:D213"/>
    <mergeCell ref="E210:E213"/>
    <mergeCell ref="F210:J213"/>
    <mergeCell ref="K210:O213"/>
    <mergeCell ref="P210:Q213"/>
    <mergeCell ref="R210:T210"/>
    <mergeCell ref="U210:X210"/>
    <mergeCell ref="Y210:AB210"/>
    <mergeCell ref="AH210:AI213"/>
    <mergeCell ref="R211:T211"/>
    <mergeCell ref="U211:X211"/>
    <mergeCell ref="Y211:AB211"/>
    <mergeCell ref="R212:T212"/>
    <mergeCell ref="U212:X212"/>
    <mergeCell ref="Y212:AB212"/>
    <mergeCell ref="R213:T213"/>
    <mergeCell ref="U213:X213"/>
    <mergeCell ref="Y213:AB213"/>
    <mergeCell ref="AC206:AD209"/>
    <mergeCell ref="AE206:AG209"/>
    <mergeCell ref="B206:B209"/>
    <mergeCell ref="C206:C209"/>
    <mergeCell ref="D206:D209"/>
    <mergeCell ref="E206:E209"/>
    <mergeCell ref="F206:J209"/>
    <mergeCell ref="K206:O209"/>
    <mergeCell ref="P206:Q209"/>
    <mergeCell ref="R206:T206"/>
    <mergeCell ref="U206:X206"/>
    <mergeCell ref="Y206:AB206"/>
    <mergeCell ref="AH206:AI209"/>
    <mergeCell ref="R207:T207"/>
    <mergeCell ref="U207:X207"/>
    <mergeCell ref="Y207:AB207"/>
    <mergeCell ref="R208:T208"/>
    <mergeCell ref="U208:X208"/>
    <mergeCell ref="Y208:AB208"/>
    <mergeCell ref="R209:T209"/>
    <mergeCell ref="U209:X209"/>
    <mergeCell ref="Y209:AB209"/>
    <mergeCell ref="AC202:AD205"/>
    <mergeCell ref="AE202:AG205"/>
    <mergeCell ref="Y204:AB204"/>
    <mergeCell ref="R205:T205"/>
    <mergeCell ref="U205:X205"/>
    <mergeCell ref="Y205:AB205"/>
    <mergeCell ref="B202:B205"/>
    <mergeCell ref="C202:C205"/>
    <mergeCell ref="D202:D205"/>
    <mergeCell ref="E202:E205"/>
    <mergeCell ref="F202:J205"/>
    <mergeCell ref="K202:O205"/>
    <mergeCell ref="P202:Q205"/>
    <mergeCell ref="R202:T202"/>
    <mergeCell ref="U202:X202"/>
    <mergeCell ref="Y202:AB202"/>
    <mergeCell ref="AH202:AI205"/>
    <mergeCell ref="R203:T203"/>
    <mergeCell ref="U203:X203"/>
    <mergeCell ref="Y203:AB203"/>
    <mergeCell ref="R204:T204"/>
    <mergeCell ref="U204:X204"/>
    <mergeCell ref="AC198:AD201"/>
    <mergeCell ref="AE198:AG201"/>
    <mergeCell ref="B198:B201"/>
    <mergeCell ref="C198:C201"/>
    <mergeCell ref="D198:D201"/>
    <mergeCell ref="E198:E201"/>
    <mergeCell ref="F198:J201"/>
    <mergeCell ref="K198:O201"/>
    <mergeCell ref="P198:Q201"/>
    <mergeCell ref="R198:T198"/>
    <mergeCell ref="U198:X198"/>
    <mergeCell ref="Y198:AB198"/>
    <mergeCell ref="AH198:AI201"/>
    <mergeCell ref="R199:T199"/>
    <mergeCell ref="U199:X199"/>
    <mergeCell ref="Y199:AB199"/>
    <mergeCell ref="R200:T200"/>
    <mergeCell ref="U200:X200"/>
    <mergeCell ref="Y200:AB200"/>
    <mergeCell ref="R201:T201"/>
    <mergeCell ref="U201:X201"/>
    <mergeCell ref="Y201:AB201"/>
    <mergeCell ref="AC194:AD197"/>
    <mergeCell ref="AE194:AG197"/>
    <mergeCell ref="B194:B197"/>
    <mergeCell ref="C194:C197"/>
    <mergeCell ref="D194:D197"/>
    <mergeCell ref="E194:E197"/>
    <mergeCell ref="F194:J197"/>
    <mergeCell ref="K194:O197"/>
    <mergeCell ref="P194:Q197"/>
    <mergeCell ref="R194:T194"/>
    <mergeCell ref="U194:X194"/>
    <mergeCell ref="Y194:AB194"/>
    <mergeCell ref="AH194:AI197"/>
    <mergeCell ref="R195:T195"/>
    <mergeCell ref="U195:X195"/>
    <mergeCell ref="Y195:AB195"/>
    <mergeCell ref="R196:T196"/>
    <mergeCell ref="U196:X196"/>
    <mergeCell ref="Y196:AB196"/>
    <mergeCell ref="R197:T197"/>
    <mergeCell ref="U197:X197"/>
    <mergeCell ref="Y197:AB197"/>
    <mergeCell ref="AC190:AD193"/>
    <mergeCell ref="AE190:AG193"/>
    <mergeCell ref="Y192:AB192"/>
    <mergeCell ref="R193:T193"/>
    <mergeCell ref="U193:X193"/>
    <mergeCell ref="Y193:AB193"/>
    <mergeCell ref="B190:B193"/>
    <mergeCell ref="C190:C193"/>
    <mergeCell ref="D190:D193"/>
    <mergeCell ref="E190:E193"/>
    <mergeCell ref="F190:J193"/>
    <mergeCell ref="K190:O193"/>
    <mergeCell ref="P190:Q193"/>
    <mergeCell ref="R190:T190"/>
    <mergeCell ref="U190:X190"/>
    <mergeCell ref="Y190:AB190"/>
    <mergeCell ref="AH190:AI193"/>
    <mergeCell ref="R191:T191"/>
    <mergeCell ref="U191:X191"/>
    <mergeCell ref="Y191:AB191"/>
    <mergeCell ref="R192:T192"/>
    <mergeCell ref="U192:X192"/>
    <mergeCell ref="AC186:AD189"/>
    <mergeCell ref="Y186:AB186"/>
    <mergeCell ref="AE186:AG189"/>
    <mergeCell ref="B186:B189"/>
    <mergeCell ref="C186:C189"/>
    <mergeCell ref="D186:D189"/>
    <mergeCell ref="E186:E189"/>
    <mergeCell ref="F186:J189"/>
    <mergeCell ref="K186:O189"/>
    <mergeCell ref="P186:Q189"/>
    <mergeCell ref="R186:T186"/>
    <mergeCell ref="U186:X186"/>
    <mergeCell ref="AH186:AI189"/>
    <mergeCell ref="R187:T187"/>
    <mergeCell ref="U187:X187"/>
    <mergeCell ref="Y187:AB187"/>
    <mergeCell ref="R188:T188"/>
    <mergeCell ref="U188:X188"/>
    <mergeCell ref="Y188:AB188"/>
    <mergeCell ref="R189:T189"/>
    <mergeCell ref="U189:X189"/>
    <mergeCell ref="Y189:AB189"/>
    <mergeCell ref="AC182:AD185"/>
    <mergeCell ref="AE182:AG185"/>
    <mergeCell ref="B182:B185"/>
    <mergeCell ref="C182:C185"/>
    <mergeCell ref="D182:D185"/>
    <mergeCell ref="E182:E185"/>
    <mergeCell ref="F182:J185"/>
    <mergeCell ref="K182:O185"/>
    <mergeCell ref="P182:Q185"/>
    <mergeCell ref="R182:T182"/>
    <mergeCell ref="U182:X182"/>
    <mergeCell ref="Y182:AB182"/>
    <mergeCell ref="AH182:AI185"/>
    <mergeCell ref="R183:T183"/>
    <mergeCell ref="U183:X183"/>
    <mergeCell ref="Y183:AB183"/>
    <mergeCell ref="R184:T184"/>
    <mergeCell ref="U184:X184"/>
    <mergeCell ref="Y184:AB184"/>
    <mergeCell ref="R185:T185"/>
    <mergeCell ref="U185:X185"/>
    <mergeCell ref="Y185:AB185"/>
    <mergeCell ref="B6:J6"/>
    <mergeCell ref="K6:AH6"/>
    <mergeCell ref="A7:A10"/>
    <mergeCell ref="A11:AI11"/>
    <mergeCell ref="AI6:AI10"/>
    <mergeCell ref="AC10:AH10"/>
    <mergeCell ref="AE7:AH7"/>
    <mergeCell ref="B8:F8"/>
    <mergeCell ref="G9:AH9"/>
    <mergeCell ref="B10:F10"/>
    <mergeCell ref="N10:O10"/>
    <mergeCell ref="AE178:AG181"/>
    <mergeCell ref="AH178:AI181"/>
    <mergeCell ref="R179:T179"/>
    <mergeCell ref="U179:X179"/>
    <mergeCell ref="Y179:AB179"/>
    <mergeCell ref="R180:T180"/>
    <mergeCell ref="U180:X180"/>
    <mergeCell ref="Y180:AB180"/>
    <mergeCell ref="R181:T181"/>
    <mergeCell ref="U181:X181"/>
    <mergeCell ref="B43:D43"/>
    <mergeCell ref="E43:AH43"/>
    <mergeCell ref="B38:D38"/>
    <mergeCell ref="E38:AH38"/>
    <mergeCell ref="B39:D39"/>
    <mergeCell ref="E39:AH39"/>
    <mergeCell ref="A40:AI40"/>
    <mergeCell ref="A43:A44"/>
    <mergeCell ref="G7:AA7"/>
    <mergeCell ref="AB7:AD7"/>
    <mergeCell ref="G8:AH8"/>
    <mergeCell ref="C24:E24"/>
    <mergeCell ref="B7:F7"/>
    <mergeCell ref="H10:M10"/>
    <mergeCell ref="P10:Y10"/>
    <mergeCell ref="B9:F9"/>
    <mergeCell ref="B178:B181"/>
    <mergeCell ref="C178:C181"/>
    <mergeCell ref="D178:D181"/>
    <mergeCell ref="E178:E181"/>
    <mergeCell ref="F178:J181"/>
    <mergeCell ref="K178:O181"/>
    <mergeCell ref="P178:Q181"/>
    <mergeCell ref="U170:X170"/>
    <mergeCell ref="A50:A51"/>
    <mergeCell ref="U58:X58"/>
    <mergeCell ref="U55:X55"/>
    <mergeCell ref="AC53:AD57"/>
    <mergeCell ref="K53:T53"/>
    <mergeCell ref="C53:C57"/>
    <mergeCell ref="Y57:AB57"/>
    <mergeCell ref="F53:J57"/>
    <mergeCell ref="R55:T55"/>
    <mergeCell ref="Y53:AB53"/>
    <mergeCell ref="F24:AH24"/>
    <mergeCell ref="B23:B24"/>
    <mergeCell ref="A47:AI47"/>
    <mergeCell ref="B36:AH36"/>
    <mergeCell ref="A15:A25"/>
    <mergeCell ref="N17:P17"/>
    <mergeCell ref="C21:E21"/>
    <mergeCell ref="Z17:AB17"/>
    <mergeCell ref="B106:B109"/>
    <mergeCell ref="F166:J169"/>
    <mergeCell ref="P106:Q109"/>
    <mergeCell ref="R166:T166"/>
    <mergeCell ref="R169:T169"/>
    <mergeCell ref="U141:X141"/>
    <mergeCell ref="U168:X168"/>
    <mergeCell ref="U131:X131"/>
    <mergeCell ref="U165:X165"/>
    <mergeCell ref="U157:X157"/>
    <mergeCell ref="U149:X149"/>
    <mergeCell ref="U132:X132"/>
    <mergeCell ref="U135:X135"/>
    <mergeCell ref="U136:X136"/>
    <mergeCell ref="U137:X137"/>
    <mergeCell ref="U122:X122"/>
    <mergeCell ref="U128:X128"/>
    <mergeCell ref="K166:O169"/>
    <mergeCell ref="P166:Q169"/>
    <mergeCell ref="U143:X143"/>
    <mergeCell ref="U144:X144"/>
    <mergeCell ref="U145:X145"/>
    <mergeCell ref="R130:T130"/>
    <mergeCell ref="F126:J129"/>
    <mergeCell ref="F122:J125"/>
    <mergeCell ref="E44:AH44"/>
    <mergeCell ref="W20:Y20"/>
    <mergeCell ref="AC15:AE15"/>
    <mergeCell ref="AC16:AE16"/>
    <mergeCell ref="AC17:AE17"/>
    <mergeCell ref="AH174:AI177"/>
    <mergeCell ref="Y175:AB175"/>
    <mergeCell ref="AC174:AD177"/>
    <mergeCell ref="Y174:AB174"/>
    <mergeCell ref="Y176:AB176"/>
    <mergeCell ref="AE174:AG177"/>
    <mergeCell ref="E106:E109"/>
    <mergeCell ref="C106:C109"/>
    <mergeCell ref="D106:D109"/>
    <mergeCell ref="C23:K23"/>
    <mergeCell ref="B102:B105"/>
    <mergeCell ref="N15:P15"/>
    <mergeCell ref="F21:AH21"/>
    <mergeCell ref="W16:Y16"/>
    <mergeCell ref="T17:V17"/>
    <mergeCell ref="AC20:AE20"/>
    <mergeCell ref="R168:T168"/>
    <mergeCell ref="R163:T163"/>
    <mergeCell ref="R177:T177"/>
    <mergeCell ref="R176:T176"/>
    <mergeCell ref="U176:X176"/>
    <mergeCell ref="U101:X101"/>
    <mergeCell ref="U102:X102"/>
    <mergeCell ref="U105:X105"/>
    <mergeCell ref="U107:X107"/>
    <mergeCell ref="U113:X113"/>
    <mergeCell ref="F162:J165"/>
    <mergeCell ref="Z20:AB20"/>
    <mergeCell ref="B20:B21"/>
    <mergeCell ref="A34:AI34"/>
    <mergeCell ref="E102:E105"/>
    <mergeCell ref="AC58:AD61"/>
    <mergeCell ref="AE53:AG57"/>
    <mergeCell ref="AE58:AG61"/>
    <mergeCell ref="AH94:AI97"/>
    <mergeCell ref="Y90:AB90"/>
    <mergeCell ref="AC82:AD85"/>
    <mergeCell ref="Y98:AB98"/>
    <mergeCell ref="F142:J145"/>
    <mergeCell ref="F146:J149"/>
    <mergeCell ref="B53:B57"/>
    <mergeCell ref="F150:J153"/>
    <mergeCell ref="F154:J157"/>
    <mergeCell ref="F158:J161"/>
    <mergeCell ref="E53:E57"/>
    <mergeCell ref="B134:B137"/>
    <mergeCell ref="E134:E137"/>
    <mergeCell ref="B118:B121"/>
    <mergeCell ref="E118:E121"/>
    <mergeCell ref="U129:X129"/>
    <mergeCell ref="U130:X130"/>
    <mergeCell ref="B158:B161"/>
    <mergeCell ref="E158:E161"/>
    <mergeCell ref="K158:O161"/>
    <mergeCell ref="P158:Q161"/>
    <mergeCell ref="R159:T159"/>
    <mergeCell ref="F134:J137"/>
    <mergeCell ref="F138:J141"/>
    <mergeCell ref="AH154:AI157"/>
    <mergeCell ref="U177:X177"/>
    <mergeCell ref="R174:T174"/>
    <mergeCell ref="B174:B177"/>
    <mergeCell ref="E174:E177"/>
    <mergeCell ref="K174:O177"/>
    <mergeCell ref="P174:Q177"/>
    <mergeCell ref="R175:T175"/>
    <mergeCell ref="U175:X175"/>
    <mergeCell ref="F174:J177"/>
    <mergeCell ref="Y177:AB177"/>
    <mergeCell ref="B170:B173"/>
    <mergeCell ref="E170:E173"/>
    <mergeCell ref="K170:O173"/>
    <mergeCell ref="P170:Q173"/>
    <mergeCell ref="R170:T170"/>
    <mergeCell ref="AE166:AG169"/>
    <mergeCell ref="Y173:AB173"/>
    <mergeCell ref="AE170:AG173"/>
    <mergeCell ref="AC170:AD173"/>
    <mergeCell ref="R173:T173"/>
    <mergeCell ref="U174:X174"/>
    <mergeCell ref="Y171:AB171"/>
    <mergeCell ref="R172:T172"/>
    <mergeCell ref="U172:X172"/>
    <mergeCell ref="U171:X171"/>
    <mergeCell ref="U173:X173"/>
    <mergeCell ref="Y172:AB172"/>
    <mergeCell ref="Y170:AB170"/>
    <mergeCell ref="U169:X169"/>
    <mergeCell ref="Y169:AB169"/>
    <mergeCell ref="F170:J173"/>
    <mergeCell ref="Y168:AB168"/>
    <mergeCell ref="D166:D169"/>
    <mergeCell ref="AH162:AI165"/>
    <mergeCell ref="Y162:AB162"/>
    <mergeCell ref="Y163:AB163"/>
    <mergeCell ref="U162:X162"/>
    <mergeCell ref="U163:X163"/>
    <mergeCell ref="Y167:AB167"/>
    <mergeCell ref="U166:X166"/>
    <mergeCell ref="U167:X167"/>
    <mergeCell ref="AC166:AD169"/>
    <mergeCell ref="Y166:AB166"/>
    <mergeCell ref="AH170:AI173"/>
    <mergeCell ref="R171:T171"/>
    <mergeCell ref="AH166:AI169"/>
    <mergeCell ref="AH158:AI161"/>
    <mergeCell ref="B162:B165"/>
    <mergeCell ref="E162:E165"/>
    <mergeCell ref="K162:O165"/>
    <mergeCell ref="P162:Q165"/>
    <mergeCell ref="R162:T162"/>
    <mergeCell ref="R160:T160"/>
    <mergeCell ref="AE158:AG161"/>
    <mergeCell ref="AC158:AD161"/>
    <mergeCell ref="Y165:AB165"/>
    <mergeCell ref="R167:T167"/>
    <mergeCell ref="AE162:AG165"/>
    <mergeCell ref="AC162:AD165"/>
    <mergeCell ref="R165:T165"/>
    <mergeCell ref="R164:T164"/>
    <mergeCell ref="Y164:AB164"/>
    <mergeCell ref="U164:X164"/>
    <mergeCell ref="B166:B169"/>
    <mergeCell ref="E166:E169"/>
    <mergeCell ref="AC154:AD157"/>
    <mergeCell ref="AE154:AG157"/>
    <mergeCell ref="R157:T157"/>
    <mergeCell ref="R156:T156"/>
    <mergeCell ref="R158:T158"/>
    <mergeCell ref="Y158:AB158"/>
    <mergeCell ref="Y160:AB160"/>
    <mergeCell ref="R161:T161"/>
    <mergeCell ref="Y161:AB161"/>
    <mergeCell ref="U161:X161"/>
    <mergeCell ref="Y159:AB159"/>
    <mergeCell ref="U158:X158"/>
    <mergeCell ref="U159:X159"/>
    <mergeCell ref="U160:X160"/>
    <mergeCell ref="AH150:AI153"/>
    <mergeCell ref="B154:B157"/>
    <mergeCell ref="E154:E157"/>
    <mergeCell ref="K154:O157"/>
    <mergeCell ref="P154:Q157"/>
    <mergeCell ref="R154:T154"/>
    <mergeCell ref="Y151:AB151"/>
    <mergeCell ref="AE150:AG153"/>
    <mergeCell ref="R152:T152"/>
    <mergeCell ref="Y157:AB157"/>
    <mergeCell ref="Y156:AB156"/>
    <mergeCell ref="Y154:AB154"/>
    <mergeCell ref="R155:T155"/>
    <mergeCell ref="U156:X156"/>
    <mergeCell ref="Y155:AB155"/>
    <mergeCell ref="U154:X154"/>
    <mergeCell ref="U155:X155"/>
    <mergeCell ref="AH146:AI149"/>
    <mergeCell ref="B142:B145"/>
    <mergeCell ref="E142:E145"/>
    <mergeCell ref="K142:O145"/>
    <mergeCell ref="P142:Q145"/>
    <mergeCell ref="R143:T143"/>
    <mergeCell ref="B150:B153"/>
    <mergeCell ref="E150:E153"/>
    <mergeCell ref="K150:O153"/>
    <mergeCell ref="P150:Q153"/>
    <mergeCell ref="R151:T151"/>
    <mergeCell ref="AC146:AD149"/>
    <mergeCell ref="AE146:AG149"/>
    <mergeCell ref="R149:T149"/>
    <mergeCell ref="Y147:AB147"/>
    <mergeCell ref="AC150:AD153"/>
    <mergeCell ref="R150:T150"/>
    <mergeCell ref="Y150:AB150"/>
    <mergeCell ref="Y152:AB152"/>
    <mergeCell ref="R153:T153"/>
    <mergeCell ref="U151:X151"/>
    <mergeCell ref="Y153:AB153"/>
    <mergeCell ref="U150:X150"/>
    <mergeCell ref="U152:X152"/>
    <mergeCell ref="U153:X153"/>
    <mergeCell ref="AC142:AD145"/>
    <mergeCell ref="R142:T142"/>
    <mergeCell ref="Y142:AB142"/>
    <mergeCell ref="Y144:AB144"/>
    <mergeCell ref="R145:T145"/>
    <mergeCell ref="Y145:AB145"/>
    <mergeCell ref="U142:X142"/>
    <mergeCell ref="B138:B141"/>
    <mergeCell ref="E138:E141"/>
    <mergeCell ref="K138:O141"/>
    <mergeCell ref="P138:Q141"/>
    <mergeCell ref="R138:T138"/>
    <mergeCell ref="AH142:AI145"/>
    <mergeCell ref="B146:B149"/>
    <mergeCell ref="E146:E149"/>
    <mergeCell ref="K146:O149"/>
    <mergeCell ref="P146:Q149"/>
    <mergeCell ref="R146:T146"/>
    <mergeCell ref="Y143:AB143"/>
    <mergeCell ref="Y149:AB149"/>
    <mergeCell ref="AE142:AG145"/>
    <mergeCell ref="R144:T144"/>
    <mergeCell ref="R148:T148"/>
    <mergeCell ref="Y148:AB148"/>
    <mergeCell ref="U148:X148"/>
    <mergeCell ref="Y146:AB146"/>
    <mergeCell ref="R147:T147"/>
    <mergeCell ref="U146:X146"/>
    <mergeCell ref="U147:X147"/>
    <mergeCell ref="Y141:AB141"/>
    <mergeCell ref="Y140:AB140"/>
    <mergeCell ref="Y138:AB138"/>
    <mergeCell ref="R139:T139"/>
    <mergeCell ref="Y139:AB139"/>
    <mergeCell ref="U138:X138"/>
    <mergeCell ref="U139:X139"/>
    <mergeCell ref="U140:X140"/>
    <mergeCell ref="AH138:AI141"/>
    <mergeCell ref="AC138:AD141"/>
    <mergeCell ref="Y127:AB127"/>
    <mergeCell ref="R128:T128"/>
    <mergeCell ref="AC126:AD129"/>
    <mergeCell ref="Y130:AB130"/>
    <mergeCell ref="AH130:AI133"/>
    <mergeCell ref="AE130:AG133"/>
    <mergeCell ref="U133:X133"/>
    <mergeCell ref="AE138:AG141"/>
    <mergeCell ref="R141:T141"/>
    <mergeCell ref="R140:T140"/>
    <mergeCell ref="R135:T135"/>
    <mergeCell ref="AC130:AD133"/>
    <mergeCell ref="R133:T133"/>
    <mergeCell ref="Y131:AB131"/>
    <mergeCell ref="AC134:AD137"/>
    <mergeCell ref="R134:T134"/>
    <mergeCell ref="R132:T132"/>
    <mergeCell ref="Y132:AB132"/>
    <mergeCell ref="Y134:AB134"/>
    <mergeCell ref="Y136:AB136"/>
    <mergeCell ref="R137:T137"/>
    <mergeCell ref="Y137:AB137"/>
    <mergeCell ref="U134:X134"/>
    <mergeCell ref="AH134:AI137"/>
    <mergeCell ref="Y135:AB135"/>
    <mergeCell ref="AE134:AG137"/>
    <mergeCell ref="R136:T136"/>
    <mergeCell ref="Y133:AB133"/>
    <mergeCell ref="R131:T131"/>
    <mergeCell ref="B122:B125"/>
    <mergeCell ref="E122:E125"/>
    <mergeCell ref="K122:O125"/>
    <mergeCell ref="P122:Q125"/>
    <mergeCell ref="R122:T122"/>
    <mergeCell ref="Y119:AB119"/>
    <mergeCell ref="Y125:AB125"/>
    <mergeCell ref="Y123:AB123"/>
    <mergeCell ref="R124:T124"/>
    <mergeCell ref="Y124:AB124"/>
    <mergeCell ref="U125:X125"/>
    <mergeCell ref="U123:X123"/>
    <mergeCell ref="U124:X124"/>
    <mergeCell ref="AH122:AI125"/>
    <mergeCell ref="B130:B133"/>
    <mergeCell ref="E130:E133"/>
    <mergeCell ref="K130:O133"/>
    <mergeCell ref="P130:Q133"/>
    <mergeCell ref="F130:J133"/>
    <mergeCell ref="C118:C121"/>
    <mergeCell ref="AC122:AD125"/>
    <mergeCell ref="AE122:AG125"/>
    <mergeCell ref="R125:T125"/>
    <mergeCell ref="AE126:AG129"/>
    <mergeCell ref="R126:T126"/>
    <mergeCell ref="Y126:AB126"/>
    <mergeCell ref="Y128:AB128"/>
    <mergeCell ref="R129:T129"/>
    <mergeCell ref="Y129:AB129"/>
    <mergeCell ref="U126:X126"/>
    <mergeCell ref="U127:X127"/>
    <mergeCell ref="AH126:AI129"/>
    <mergeCell ref="AH114:AI117"/>
    <mergeCell ref="AE114:AG117"/>
    <mergeCell ref="AC114:AD117"/>
    <mergeCell ref="U116:X116"/>
    <mergeCell ref="K118:O121"/>
    <mergeCell ref="P118:Q121"/>
    <mergeCell ref="R119:T119"/>
    <mergeCell ref="Y114:AB114"/>
    <mergeCell ref="U121:X121"/>
    <mergeCell ref="U115:X115"/>
    <mergeCell ref="U117:X117"/>
    <mergeCell ref="U118:X118"/>
    <mergeCell ref="R114:T114"/>
    <mergeCell ref="R116:T116"/>
    <mergeCell ref="AE118:AG121"/>
    <mergeCell ref="R120:T120"/>
    <mergeCell ref="AC118:AD121"/>
    <mergeCell ref="Y121:AB121"/>
    <mergeCell ref="U119:X119"/>
    <mergeCell ref="U120:X120"/>
    <mergeCell ref="Y120:AB120"/>
    <mergeCell ref="AH118:AI121"/>
    <mergeCell ref="B114:B117"/>
    <mergeCell ref="E114:E117"/>
    <mergeCell ref="F114:J117"/>
    <mergeCell ref="D114:D117"/>
    <mergeCell ref="Y115:AB115"/>
    <mergeCell ref="Y116:AB116"/>
    <mergeCell ref="Y117:AB117"/>
    <mergeCell ref="K114:O117"/>
    <mergeCell ref="P114:Q117"/>
    <mergeCell ref="R117:T117"/>
    <mergeCell ref="R115:T115"/>
    <mergeCell ref="U114:X114"/>
    <mergeCell ref="B110:B113"/>
    <mergeCell ref="E110:E113"/>
    <mergeCell ref="F110:J113"/>
    <mergeCell ref="Y112:AB112"/>
    <mergeCell ref="K110:O113"/>
    <mergeCell ref="P110:Q113"/>
    <mergeCell ref="R112:T112"/>
    <mergeCell ref="R110:T110"/>
    <mergeCell ref="D110:D113"/>
    <mergeCell ref="C114:C117"/>
    <mergeCell ref="AH106:AI109"/>
    <mergeCell ref="AC106:AD109"/>
    <mergeCell ref="Y109:AB109"/>
    <mergeCell ref="AE106:AG109"/>
    <mergeCell ref="U100:X100"/>
    <mergeCell ref="Y107:AB107"/>
    <mergeCell ref="Y104:AB104"/>
    <mergeCell ref="Y108:AB108"/>
    <mergeCell ref="Y106:AB106"/>
    <mergeCell ref="AH82:AI85"/>
    <mergeCell ref="AH102:AI105"/>
    <mergeCell ref="AH86:AI89"/>
    <mergeCell ref="AH98:AI101"/>
    <mergeCell ref="AH90:AI93"/>
    <mergeCell ref="AC86:AD89"/>
    <mergeCell ref="AE98:AG101"/>
    <mergeCell ref="AE102:AG105"/>
    <mergeCell ref="AE90:AG93"/>
    <mergeCell ref="Y82:AB82"/>
    <mergeCell ref="Y87:AB87"/>
    <mergeCell ref="Y88:AB88"/>
    <mergeCell ref="Y89:AB89"/>
    <mergeCell ref="AE86:AG89"/>
    <mergeCell ref="Y94:AB94"/>
    <mergeCell ref="U109:X109"/>
    <mergeCell ref="AE62:AG65"/>
    <mergeCell ref="AH74:AI77"/>
    <mergeCell ref="AC74:AD77"/>
    <mergeCell ref="AH62:AI65"/>
    <mergeCell ref="AH58:AI61"/>
    <mergeCell ref="Y54:AB54"/>
    <mergeCell ref="Y55:AB55"/>
    <mergeCell ref="U53:X53"/>
    <mergeCell ref="R57:T57"/>
    <mergeCell ref="R54:T54"/>
    <mergeCell ref="U56:X56"/>
    <mergeCell ref="U57:X57"/>
    <mergeCell ref="Y56:AB56"/>
    <mergeCell ref="Y61:AB61"/>
    <mergeCell ref="U54:X54"/>
    <mergeCell ref="U62:X62"/>
    <mergeCell ref="AH110:AI113"/>
    <mergeCell ref="AE110:AG113"/>
    <mergeCell ref="AC110:AD113"/>
    <mergeCell ref="Y101:AB101"/>
    <mergeCell ref="Y102:AB102"/>
    <mergeCell ref="Y103:AB103"/>
    <mergeCell ref="AC102:AD105"/>
    <mergeCell ref="AH78:AI81"/>
    <mergeCell ref="R81:T81"/>
    <mergeCell ref="AC78:AD81"/>
    <mergeCell ref="Y78:AB78"/>
    <mergeCell ref="Y79:AB79"/>
    <mergeCell ref="Y81:AB81"/>
    <mergeCell ref="Y91:AB91"/>
    <mergeCell ref="Y95:AB95"/>
    <mergeCell ref="Y92:AB92"/>
    <mergeCell ref="A13:AI13"/>
    <mergeCell ref="N16:P16"/>
    <mergeCell ref="Z16:AB16"/>
    <mergeCell ref="AF16:AH16"/>
    <mergeCell ref="Q16:S16"/>
    <mergeCell ref="B22:AH22"/>
    <mergeCell ref="W17:Y17"/>
    <mergeCell ref="B15:K16"/>
    <mergeCell ref="C17:K17"/>
    <mergeCell ref="T15:AB15"/>
    <mergeCell ref="Y60:AB60"/>
    <mergeCell ref="K58:O61"/>
    <mergeCell ref="P58:Q61"/>
    <mergeCell ref="AC70:AD73"/>
    <mergeCell ref="AE66:AG69"/>
    <mergeCell ref="AE70:AG73"/>
    <mergeCell ref="Y58:AB58"/>
    <mergeCell ref="Y59:AB59"/>
    <mergeCell ref="R65:T65"/>
    <mergeCell ref="Y62:AB62"/>
    <mergeCell ref="U59:X59"/>
    <mergeCell ref="AC62:AD65"/>
    <mergeCell ref="AH70:AI73"/>
    <mergeCell ref="AC66:AD69"/>
    <mergeCell ref="AH66:AI69"/>
    <mergeCell ref="U63:X63"/>
    <mergeCell ref="U64:X64"/>
    <mergeCell ref="U65:X65"/>
    <mergeCell ref="U67:X67"/>
    <mergeCell ref="U66:X66"/>
    <mergeCell ref="Y63:AB63"/>
    <mergeCell ref="AH53:AI57"/>
    <mergeCell ref="B86:B89"/>
    <mergeCell ref="E90:E93"/>
    <mergeCell ref="E86:E89"/>
    <mergeCell ref="R86:T86"/>
    <mergeCell ref="B94:B97"/>
    <mergeCell ref="R178:T178"/>
    <mergeCell ref="U178:X178"/>
    <mergeCell ref="U60:X60"/>
    <mergeCell ref="U61:X61"/>
    <mergeCell ref="R99:T99"/>
    <mergeCell ref="R98:T98"/>
    <mergeCell ref="U98:X98"/>
    <mergeCell ref="U99:X99"/>
    <mergeCell ref="U77:X77"/>
    <mergeCell ref="U78:X78"/>
    <mergeCell ref="U80:X80"/>
    <mergeCell ref="R80:T80"/>
    <mergeCell ref="R78:T78"/>
    <mergeCell ref="U95:X95"/>
    <mergeCell ref="R118:T118"/>
    <mergeCell ref="R121:T121"/>
    <mergeCell ref="B126:B129"/>
    <mergeCell ref="E126:E129"/>
    <mergeCell ref="K126:O129"/>
    <mergeCell ref="P126:Q129"/>
    <mergeCell ref="R127:T127"/>
    <mergeCell ref="K134:O137"/>
    <mergeCell ref="P134:Q137"/>
    <mergeCell ref="R111:T111"/>
    <mergeCell ref="U110:X110"/>
    <mergeCell ref="U111:X111"/>
    <mergeCell ref="R113:T113"/>
    <mergeCell ref="AB28:AH28"/>
    <mergeCell ref="B25:AI25"/>
    <mergeCell ref="O27:AD27"/>
    <mergeCell ref="U30:AA30"/>
    <mergeCell ref="N20:P20"/>
    <mergeCell ref="C20:K20"/>
    <mergeCell ref="L20:M20"/>
    <mergeCell ref="AH1:AI1"/>
    <mergeCell ref="AF1:AG1"/>
    <mergeCell ref="W3:AC3"/>
    <mergeCell ref="W4:AC4"/>
    <mergeCell ref="W1:AC1"/>
    <mergeCell ref="AD1:AE1"/>
    <mergeCell ref="K102:O105"/>
    <mergeCell ref="P102:Q105"/>
    <mergeCell ref="R102:T102"/>
    <mergeCell ref="R103:T103"/>
    <mergeCell ref="R104:T104"/>
    <mergeCell ref="P98:Q101"/>
    <mergeCell ref="R105:T105"/>
    <mergeCell ref="AC90:AD93"/>
    <mergeCell ref="AC94:AD97"/>
    <mergeCell ref="B90:B93"/>
    <mergeCell ref="R90:T90"/>
    <mergeCell ref="B98:B101"/>
    <mergeCell ref="AC98:AD101"/>
    <mergeCell ref="K94:O97"/>
    <mergeCell ref="P90:Q93"/>
    <mergeCell ref="Y99:AB99"/>
    <mergeCell ref="E98:E101"/>
    <mergeCell ref="B82:B85"/>
    <mergeCell ref="B78:B81"/>
    <mergeCell ref="B58:B61"/>
    <mergeCell ref="E58:E61"/>
    <mergeCell ref="B62:B65"/>
    <mergeCell ref="B70:B73"/>
    <mergeCell ref="B66:B69"/>
    <mergeCell ref="B74:B77"/>
    <mergeCell ref="E66:E69"/>
    <mergeCell ref="F66:J69"/>
    <mergeCell ref="R68:T68"/>
    <mergeCell ref="C66:C69"/>
    <mergeCell ref="C58:C61"/>
    <mergeCell ref="C62:C65"/>
    <mergeCell ref="E62:E65"/>
    <mergeCell ref="K62:O65"/>
    <mergeCell ref="K66:O69"/>
    <mergeCell ref="R59:T59"/>
    <mergeCell ref="R56:T56"/>
    <mergeCell ref="F58:J61"/>
    <mergeCell ref="R60:T60"/>
    <mergeCell ref="R61:T61"/>
    <mergeCell ref="R63:T63"/>
    <mergeCell ref="P62:Q65"/>
    <mergeCell ref="R58:T58"/>
    <mergeCell ref="R62:T62"/>
    <mergeCell ref="R64:T64"/>
    <mergeCell ref="R67:T67"/>
    <mergeCell ref="R69:T69"/>
    <mergeCell ref="K54:O57"/>
    <mergeCell ref="P54:Q57"/>
    <mergeCell ref="F62:J65"/>
    <mergeCell ref="R70:T70"/>
    <mergeCell ref="C74:C77"/>
    <mergeCell ref="P78:Q81"/>
    <mergeCell ref="K82:O85"/>
    <mergeCell ref="Y66:AB66"/>
    <mergeCell ref="Y69:AB69"/>
    <mergeCell ref="P82:Q85"/>
    <mergeCell ref="E78:E81"/>
    <mergeCell ref="E74:E77"/>
    <mergeCell ref="E70:E73"/>
    <mergeCell ref="P94:Q97"/>
    <mergeCell ref="R100:T100"/>
    <mergeCell ref="R95:T95"/>
    <mergeCell ref="R96:T96"/>
    <mergeCell ref="Y65:AB65"/>
    <mergeCell ref="Y74:AB74"/>
    <mergeCell ref="Y76:AB76"/>
    <mergeCell ref="Y83:AB83"/>
    <mergeCell ref="R83:T83"/>
    <mergeCell ref="F90:J93"/>
    <mergeCell ref="K90:O93"/>
    <mergeCell ref="Y80:AB80"/>
    <mergeCell ref="Y93:AB93"/>
    <mergeCell ref="U69:X69"/>
    <mergeCell ref="K70:O73"/>
    <mergeCell ref="Y68:AB68"/>
    <mergeCell ref="Y71:AB71"/>
    <mergeCell ref="F70:J73"/>
    <mergeCell ref="R75:T75"/>
    <mergeCell ref="E94:E97"/>
    <mergeCell ref="R77:T77"/>
    <mergeCell ref="R76:T76"/>
    <mergeCell ref="R74:T74"/>
    <mergeCell ref="R79:T79"/>
    <mergeCell ref="AE74:AG77"/>
    <mergeCell ref="AE78:AG81"/>
    <mergeCell ref="AE82:AG85"/>
    <mergeCell ref="AE94:AG97"/>
    <mergeCell ref="R85:T85"/>
    <mergeCell ref="R87:T87"/>
    <mergeCell ref="U85:X85"/>
    <mergeCell ref="Y96:AB96"/>
    <mergeCell ref="R91:T91"/>
    <mergeCell ref="R97:T97"/>
    <mergeCell ref="U93:X93"/>
    <mergeCell ref="U86:X86"/>
    <mergeCell ref="Y85:AB85"/>
    <mergeCell ref="Y86:AB86"/>
    <mergeCell ref="U90:X90"/>
    <mergeCell ref="U89:X89"/>
    <mergeCell ref="U87:X87"/>
    <mergeCell ref="U88:X88"/>
    <mergeCell ref="Y84:AB84"/>
    <mergeCell ref="U82:X82"/>
    <mergeCell ref="U75:X75"/>
    <mergeCell ref="R84:T84"/>
    <mergeCell ref="U79:X79"/>
    <mergeCell ref="U81:X81"/>
    <mergeCell ref="Y77:AB77"/>
    <mergeCell ref="Y75:AB75"/>
    <mergeCell ref="U76:X76"/>
    <mergeCell ref="U74:X74"/>
    <mergeCell ref="R93:T93"/>
    <mergeCell ref="U92:X92"/>
    <mergeCell ref="U97:X97"/>
    <mergeCell ref="U96:X96"/>
    <mergeCell ref="F82:J85"/>
    <mergeCell ref="F86:J89"/>
    <mergeCell ref="D118:D121"/>
    <mergeCell ref="D122:D125"/>
    <mergeCell ref="Y97:AB97"/>
    <mergeCell ref="R108:T108"/>
    <mergeCell ref="U108:X108"/>
    <mergeCell ref="U106:X106"/>
    <mergeCell ref="Y105:AB105"/>
    <mergeCell ref="R101:T101"/>
    <mergeCell ref="R107:T107"/>
    <mergeCell ref="Y100:AB100"/>
    <mergeCell ref="U103:X103"/>
    <mergeCell ref="U104:X104"/>
    <mergeCell ref="U83:X83"/>
    <mergeCell ref="U84:X84"/>
    <mergeCell ref="K106:O109"/>
    <mergeCell ref="K98:O101"/>
    <mergeCell ref="P86:Q89"/>
    <mergeCell ref="R94:T94"/>
    <mergeCell ref="U94:X94"/>
    <mergeCell ref="R92:T92"/>
    <mergeCell ref="U91:X91"/>
    <mergeCell ref="R82:T82"/>
    <mergeCell ref="R89:T89"/>
    <mergeCell ref="R88:T88"/>
    <mergeCell ref="Y122:AB122"/>
    <mergeCell ref="R123:T123"/>
    <mergeCell ref="F106:J109"/>
    <mergeCell ref="U72:X72"/>
    <mergeCell ref="U73:X73"/>
    <mergeCell ref="E82:E85"/>
    <mergeCell ref="Y111:AB111"/>
    <mergeCell ref="Y110:AB110"/>
    <mergeCell ref="U112:X112"/>
    <mergeCell ref="Y113:AB113"/>
    <mergeCell ref="R109:T109"/>
    <mergeCell ref="R106:T106"/>
    <mergeCell ref="F118:J121"/>
    <mergeCell ref="C70:C73"/>
    <mergeCell ref="Z10:AB10"/>
    <mergeCell ref="B14:J14"/>
    <mergeCell ref="Q17:S17"/>
    <mergeCell ref="C78:C81"/>
    <mergeCell ref="C82:C85"/>
    <mergeCell ref="R73:T73"/>
    <mergeCell ref="U68:X68"/>
    <mergeCell ref="P74:Q77"/>
    <mergeCell ref="Y70:AB70"/>
    <mergeCell ref="R71:T71"/>
    <mergeCell ref="H52:Z52"/>
    <mergeCell ref="K74:O77"/>
    <mergeCell ref="F74:J77"/>
    <mergeCell ref="Y67:AB67"/>
    <mergeCell ref="Y64:AB64"/>
    <mergeCell ref="P66:Q69"/>
    <mergeCell ref="R66:T66"/>
    <mergeCell ref="P70:Q73"/>
    <mergeCell ref="K78:O81"/>
    <mergeCell ref="D66:D69"/>
    <mergeCell ref="F94:J97"/>
    <mergeCell ref="C166:C169"/>
    <mergeCell ref="C138:C141"/>
    <mergeCell ref="C142:C145"/>
    <mergeCell ref="D82:D85"/>
    <mergeCell ref="K86:O89"/>
    <mergeCell ref="F78:J81"/>
    <mergeCell ref="Y118:AB118"/>
    <mergeCell ref="C86:C89"/>
    <mergeCell ref="C90:C93"/>
    <mergeCell ref="C94:C97"/>
    <mergeCell ref="C98:C101"/>
    <mergeCell ref="C102:C105"/>
    <mergeCell ref="C110:C113"/>
    <mergeCell ref="A3:V4"/>
    <mergeCell ref="K14:AH14"/>
    <mergeCell ref="AF15:AH15"/>
    <mergeCell ref="Q15:S15"/>
    <mergeCell ref="L15:M16"/>
    <mergeCell ref="T16:V16"/>
    <mergeCell ref="C18:E18"/>
    <mergeCell ref="W23:Y23"/>
    <mergeCell ref="Z23:AB23"/>
    <mergeCell ref="AC23:AE23"/>
    <mergeCell ref="AF23:AH23"/>
    <mergeCell ref="L23:M23"/>
    <mergeCell ref="N23:P23"/>
    <mergeCell ref="Q23:S23"/>
    <mergeCell ref="T23:V23"/>
    <mergeCell ref="B17:B18"/>
    <mergeCell ref="F98:J101"/>
    <mergeCell ref="F102:J105"/>
    <mergeCell ref="Y72:AB72"/>
    <mergeCell ref="D78:D81"/>
    <mergeCell ref="H49:AI49"/>
    <mergeCell ref="C154:C157"/>
    <mergeCell ref="U70:X70"/>
    <mergeCell ref="U71:X71"/>
    <mergeCell ref="Y73:AB73"/>
    <mergeCell ref="R72:T72"/>
    <mergeCell ref="Y178:AB178"/>
    <mergeCell ref="AC178:AD181"/>
    <mergeCell ref="Y181:AB181"/>
    <mergeCell ref="B35:J35"/>
    <mergeCell ref="K35:AH35"/>
    <mergeCell ref="AA52:AI52"/>
    <mergeCell ref="D174:D177"/>
    <mergeCell ref="D142:D145"/>
    <mergeCell ref="D170:D173"/>
    <mergeCell ref="D150:D153"/>
    <mergeCell ref="D154:D157"/>
    <mergeCell ref="D158:D161"/>
    <mergeCell ref="D162:D165"/>
    <mergeCell ref="D126:D129"/>
    <mergeCell ref="D130:D133"/>
    <mergeCell ref="D134:D137"/>
    <mergeCell ref="D138:D141"/>
    <mergeCell ref="D146:D149"/>
    <mergeCell ref="C170:C173"/>
    <mergeCell ref="C174:C177"/>
    <mergeCell ref="C122:C125"/>
    <mergeCell ref="C126:C129"/>
    <mergeCell ref="C130:C133"/>
    <mergeCell ref="C134:C137"/>
    <mergeCell ref="C162:C165"/>
    <mergeCell ref="U31:AA31"/>
    <mergeCell ref="AB31:AH31"/>
    <mergeCell ref="Q20:S20"/>
    <mergeCell ref="N31:T31"/>
    <mergeCell ref="D70:D73"/>
    <mergeCell ref="D74:D77"/>
    <mergeCell ref="C146:C149"/>
    <mergeCell ref="C150:C153"/>
    <mergeCell ref="A218:A257"/>
    <mergeCell ref="A49:G49"/>
    <mergeCell ref="A52:G52"/>
    <mergeCell ref="A53:A57"/>
    <mergeCell ref="A58:A97"/>
    <mergeCell ref="A98:A137"/>
    <mergeCell ref="A138:A177"/>
    <mergeCell ref="B50:D50"/>
    <mergeCell ref="E50:AH50"/>
    <mergeCell ref="E51:AH51"/>
    <mergeCell ref="A178:A217"/>
    <mergeCell ref="A36:A39"/>
    <mergeCell ref="B48:S48"/>
    <mergeCell ref="T48:AH48"/>
    <mergeCell ref="B42:J42"/>
    <mergeCell ref="K42:AH42"/>
    <mergeCell ref="B44:D44"/>
    <mergeCell ref="A45:AI45"/>
    <mergeCell ref="B51:D51"/>
    <mergeCell ref="D86:D89"/>
    <mergeCell ref="D90:D93"/>
    <mergeCell ref="D53:D57"/>
    <mergeCell ref="D58:D61"/>
    <mergeCell ref="D62:D65"/>
    <mergeCell ref="AE27:AI27"/>
    <mergeCell ref="AI28:AI31"/>
    <mergeCell ref="N30:T30"/>
    <mergeCell ref="B27:N27"/>
    <mergeCell ref="C158:C161"/>
    <mergeCell ref="D94:D97"/>
    <mergeCell ref="D98:D101"/>
    <mergeCell ref="D102:D105"/>
    <mergeCell ref="F18:AH18"/>
    <mergeCell ref="T20:V20"/>
    <mergeCell ref="B19:AH19"/>
    <mergeCell ref="AF20:AH20"/>
    <mergeCell ref="AF17:AH17"/>
    <mergeCell ref="L17:M17"/>
    <mergeCell ref="AI35:AI39"/>
    <mergeCell ref="N28:T28"/>
    <mergeCell ref="G31:M31"/>
    <mergeCell ref="N29:T29"/>
    <mergeCell ref="B29:F29"/>
    <mergeCell ref="K37:AH37"/>
    <mergeCell ref="G29:M29"/>
    <mergeCell ref="U29:AA29"/>
    <mergeCell ref="AB29:AH29"/>
    <mergeCell ref="AB30:AH30"/>
    <mergeCell ref="A32:AI32"/>
    <mergeCell ref="A28:A31"/>
    <mergeCell ref="G28:M28"/>
    <mergeCell ref="U28:AA28"/>
    <mergeCell ref="B31:F31"/>
    <mergeCell ref="B28:F28"/>
    <mergeCell ref="B30:F30"/>
    <mergeCell ref="G30:M30"/>
  </mergeCells>
  <phoneticPr fontId="2"/>
  <conditionalFormatting sqref="B58:B257">
    <cfRule type="expression" dxfId="0" priority="1" stopIfTrue="1">
      <formula>#REF!&lt;&gt;""</formula>
    </cfRule>
  </conditionalFormatting>
  <dataValidations xWindow="598" yWindow="312" count="10">
    <dataValidation imeMode="off" allowBlank="1" showInputMessage="1" showErrorMessage="1" sqref="AF17:AH17 N17:Q17 N20:AC20 AF23:AH23 AF20:AH20 AH3:AH4 AF3:AF4 AD3:AD4 N23:AC23 AI6 AE7:AH7 R58:AB257 T17:AC17"/>
    <dataValidation imeMode="on" allowBlank="1" showInputMessage="1" showErrorMessage="1" sqref="K58:Q257 C23 L23:M23 C20 C17 AC8:AH8 F21:AH21 L20:M20 L17:M17 F18:AH18 E43:E44 H10:M10 E38:E39 AC10:AH10 B36 G7:AA7 P10:Y10 G8:AB9 F24:AH24"/>
    <dataValidation type="list" allowBlank="1" showInputMessage="1" showErrorMessage="1" sqref="E58:E257">
      <formula1>"あり,なし,その他"</formula1>
    </dataValidation>
    <dataValidation type="list" imeMode="off" allowBlank="1" showInputMessage="1" showErrorMessage="1" sqref="AC58:AD257">
      <formula1>"高い,標準,低い,－"</formula1>
    </dataValidation>
    <dataValidation type="list" allowBlank="1" showInputMessage="1" showErrorMessage="1" sqref="D58:D257">
      <formula1>"一般,建設,内部,公共施設"</formula1>
    </dataValidation>
    <dataValidation type="list" imeMode="off" allowBlank="1" showInputMessage="1" showErrorMessage="1" sqref="AH58:AI257">
      <formula1>"Ａ：拡大,Ｂ：現状維持,Ｃ：見直し,-"</formula1>
    </dataValidation>
    <dataValidation type="list" imeMode="on" allowBlank="1" showInputMessage="1" showErrorMessage="1" sqref="AE118:AG257">
      <formula1>"継続して実施,28年度末廃止,29年度末廃止,28年度末完了,29年度末完了,29年度より統合,30年度より統合,新規事業"</formula1>
    </dataValidation>
    <dataValidation type="list" allowBlank="1" showInputMessage="1" showErrorMessage="1" sqref="C118:C257">
      <formula1>"30新規,31新規"</formula1>
    </dataValidation>
    <dataValidation type="list" allowBlank="1" showInputMessage="1" showErrorMessage="1" sqref="C58:C117">
      <formula1>"R2新規,R3新規"</formula1>
    </dataValidation>
    <dataValidation type="list" imeMode="on" allowBlank="1" showInputMessage="1" showErrorMessage="1" sqref="AE58:AG117">
      <formula1>"継続して実施,元年度末廃止,２年度末廃止,元年度末完了,2年度末完了,２年度より統合,３年度より統合,新規事業"</formula1>
    </dataValidation>
  </dataValidations>
  <pageMargins left="0.59055118110236227" right="0.55118110236220474" top="0.47244094488188981" bottom="0.47244094488188981" header="0.35433070866141736" footer="0.31496062992125984"/>
  <pageSetup paperSize="9" orientation="portrait" r:id="rId1"/>
  <headerFooter alignWithMargins="0">
    <oddFooter>&amp;C&amp;"ＭＳ ゴシック,標準"&amp;9&amp;P</oddFooter>
  </headerFooter>
  <rowBreaks count="4" manualBreakCount="4">
    <brk id="45" max="34" man="1"/>
    <brk id="97" max="34" man="1"/>
    <brk id="177" max="16383" man="1"/>
    <brk id="217" max="16383" man="1"/>
  </rowBreaks>
  <cellWatches>
    <cellWatch r="C58"/>
    <cellWatch r="E58"/>
    <cellWatch r="B15"/>
  </cellWatches>
  <ignoredErrors>
    <ignoredError sqref="F62 F255:F257 F251:F253 F247:F249 F243:F245 F239:F241 F235:F237 F231:F233 F227:F229 F223:F225 F219:F221 F215:F217 F211:F213 F207:F209 F203:F205 F199:F201 F195:F197 F191:F193 F187:F189 F183:F185 F179:F181 F175:F177 F171:F173 F167:F169 F163:F165 F159:F161 F155:F157 F151:F153 F147:F149 F143:F145 F139:F141 F135:F137 F131:F133 F127:F129 F123:F125 F119:F121 F115:F117 F111:F113 F107:F109 F103:F105 F99:F101 F95:F97 F91:F93 F87:F89 F83:F85 F79:F81 F75:F77 F71:F73 F67:F69 G66:J66 G74:J74 G70:J70 G78:J78 G75:J77 G82:J82 G79:J81 G86:J86 G83:J85 G90:J90 G87:J89 G94:J94 G91:J93 G98:J98 G95:J97 G102:J102 G99:J101 G106:J106 G103:J105 G110:J110 G107:J109 G114:J114 G111:J113 G118:J118 G115:J117 G122:J122 G119:J121 G126:J126 G123:J125 G130:J130 G127:J129 G134:J134 G131:J133 G138:J138 G135:J137 G142:J142 G139:J141 G146:J146 G143:J145 G150:J150 G147:J149 G154:J154 G151:J153 G158:J158 G155:J157 G162:J162 G159:J161 G166:J166 G163:J165 G170:J170 G167:J169 G174:J174 G171:J173 G178:J178 G175:J177 G182:J182 G179:J181 G186:J186 G183:J185 G190:J190 G187:J189 G194:J194 G191:J193 G198:J198 G195:J197 G202:J202 G199:J201 G206:J206 G203:J205 G210:J210 G207:J209 G214:J214 G211:J213 G218:J218 G215:J217 G222:J222 G219:J221 G226:J226 G223:J225 G230:J230 G227:J229 G234:J234 G231:J233 G238:J238 G235:J237 G242:J242 G239:J241 G246:J246 G243:J245 G250:J250 G247:J249 G254:J254 G251:J253 G255:J257 G67:J69 G71:J73 F70 F254 F250 F246 F242 F238 F234 F230 F226 F222 F218 F214 F210 F206 F202 F198 F194 F190 F186 F182 F178 F174 F170 F166 F162 F158 F154 F150 F146 F142 F138 F134 F130 F126 F122 F118 F114 F110 F106 F102 F98 F94 F90 F86 F82 F78 F74 F66 K257:Q257 K178:Q178 K179:Q179 K180:Q180 K181:Q181 K182:Q182 K183:Q183 K184:Q184 K185:Q185 K186:Q186 K187:Q187 K188:Q188 K189:Q189 K190:Q190 K191:Q191 K192:Q192 K193:Q193 K194:Q194 K195:Q195 K196:Q196 K197:Q197 K198:Q198 K199:Q199 K200:Q200 K201:Q201 K202:Q202 K203:Q203 K204:Q204 K205:Q205 K206:Q206 K207:Q207 K208:Q208 K209:Q209 K210:Q210 K211:Q211 K212:Q212 K213:Q213 K214:Q214 K215:Q215 K216:Q216 K217:Q217 K218:Q218 K219:Q219 K220:Q220 K221:Q221 K222:Q222 K223:Q223 K224:Q224 K225:Q225 K226:Q226 K227:Q227 K228:Q228 K229:Q229 K230:Q230 K231:Q231 K232:Q232 K233:Q233 K234:Q234 K235:Q235 K236:Q236 K237:Q237 K238:Q238 K239:Q239 K240:Q240 K241:Q241 K242:Q242 K243:Q243 K244:Q244 K245:Q245 K246:Q246 K247:Q247 K248:Q248 K249:Q249 K250:Q250 K251:Q251 K252:Q252 K253:Q253 K254:Q254 K255:Q255 K256:Q256 S257:T257 S256:T256 S255:T255 S254:T254 S253:T253 S252:T252 S251:T251 S250:T250 S249:T249 S248:T248 S247:T247 S246:T246 S245:T245 S244:T244 S243:T243 S242:T242 S241:T241 S240:T240 S239:T239 S238:T238 S237:T237 S236:T236 S235:T235 S234:T234 S233:T233 S232:T232 S231:T231 S230:T230 S229:T229 S228:T228 S227:T227 S226:T226 S225:T225 S224:T224 S223:T223 S222:T222 S221:T221 S220:T220 S219:T219 S218:T218 S217:T217 S216:T216 S215:T215 S214:T214 S213:T213 S212:T212 S211:T211 S210:T210 S209:T209 S208:T208 S207:T207 S206:T206 S205:T205 S204:T204 S203:T203 S202:T202 S201:T201 S200:T200 S199:T199 S198:T198 S197:T197 S196:T196 S195:T195 S194:T194 S193:T193 S192:T192 S191:T191 S190:T190 S189:T189 S188:T188 S187:T187 S186:T186 S185:T185 S184:T184 S183:T183 S182:T182 S181:T181 S180:T180 S179:T179 S178:T178 R177 R257 R178 R179 R180 R181 R182 R183 R184 R185 R186 R187 R188 R189 R190 R191 R192 R193 R194 R195 R196 R197 R198 R199 R200 R201 R202 R203 R204 R205 R206 R207 R208 R209 R210 R211 R212 R213 R214 R215 R216 R217 R218 R219 R220 R221 R222 R223 R224 R225 R226 R227 R228 R229 R230 R231 R232 R233 R234 R235 R236 R237 R238 R239 R240 R241 R242 R243 R244 R245 R246 R247 R248 R249 R250 R251 R252 R253 R254 R255 R256 R118 R119 R120 R121 R122 R123 R124 R125 R126 R127 R128 R129 R130 R131 R132 R133 R134 R135 R136 R137 R138 R139 R140 R141 R142 R143 R144 R145 R146 R147 R148 R149 R150 R151 R152 R153 R154 R155 R156 R157 R158 R159 R160 R161 R162 R163 R164 R165 R166 R167 R168 R169 R170 R171 R172 R173 R174 R175 R176" unlockedFormula="1"/>
    <ignoredError sqref="A6 A14 A27 A35 A42 A48" numberStoredAsText="1"/>
    <ignoredError sqref="K177:Q177 F59:F61 G58:J61 F63:F65 G62:J65 K118:Q118 K119:Q119 K120:Q120 K121:Q121 K122:Q122 K123:Q123 K124:Q124 K125:Q125 K126:Q126 K127:Q127 K128:Q128 K129:Q129 K130:Q130 K131:Q131 K132:Q132 K133:Q133 K134:Q134 K135:Q135 K136:Q136 K137:Q137 K138:Q138 K139:Q139 K140:Q140 K141:Q141 K142:Q142 K143:Q143 K144:Q144 K145:Q145 K146:Q146 K147:Q147 K148:Q148 K149:Q149 K150:Q150 K151:Q151 K152:Q152 K153:Q153 K154:Q154 K155:Q155 K156:Q156 K157:Q157 K158:Q158 K159:Q159 K160:Q160 K161:Q161 K162:Q162 K163:Q163 K164:Q164 K165:Q165 K166:Q166 K167:Q167 K168:Q168 K169:Q169 K170:Q170 K171:Q171 K172:Q172 K173:Q173 K174:Q174 K175:Q175 K176:Q176 S177:T177 S176:T176 S175:T175 S174:T174 S173:T173 S172:T172 S171:T171 S170:T170 S169:T169 S168:T168 S167:T167 S166:T166 S165:T165 S164:T164 S163:T163 S162:T162 S161:T161 S160:T160 S159:T159 S158:T158 S157:T157 S156:T156 S155:T155 S154:T154 S153:T153 S152:T152 S151:T151 S150:T150 S149:T149 S148:T148 S147:T147 S146:T146 S145:T145 S144:T144 S143:T143 S142:T142 S141:T141 S140:T140 S139:T139 S138:T138 S137:T137 S136:T136 S135:T135 S134:T134 S133:T133 S132:T132 S131:T131 S130:T130 S129:T129 S128:T128 S127:T127 S126:T126 S125:T125 S124:T124 S123:T123 S122:T122 S121:T121 S120:T120 S119:T119 S118:T118" evalError="1"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B33"/>
  <sheetViews>
    <sheetView view="pageBreakPreview" zoomScale="130" zoomScaleNormal="115" zoomScaleSheetLayoutView="130" workbookViewId="0">
      <pane xSplit="3" ySplit="1" topLeftCell="D29" activePane="bottomRight" state="frozen"/>
      <selection pane="topRight" activeCell="D1" sqref="D1"/>
      <selection pane="bottomLeft" activeCell="A2" sqref="A2"/>
      <selection pane="bottomRight" activeCell="G35" sqref="G35"/>
    </sheetView>
  </sheetViews>
  <sheetFormatPr defaultRowHeight="42" customHeight="1" x14ac:dyDescent="0.15"/>
  <cols>
    <col min="1" max="1" width="3.625" style="60" customWidth="1"/>
    <col min="2" max="2" width="8.625" style="62" customWidth="1"/>
    <col min="3" max="3" width="24.625" style="62" customWidth="1"/>
    <col min="4" max="26" width="6.625" style="61" customWidth="1"/>
    <col min="27" max="30" width="6.625" style="61" hidden="1" customWidth="1"/>
    <col min="31" max="53" width="6.625" style="62" hidden="1" customWidth="1"/>
    <col min="54" max="16384" width="9" style="65"/>
  </cols>
  <sheetData>
    <row r="1" spans="1:54" s="63" customFormat="1" ht="18" customHeight="1" x14ac:dyDescent="0.15">
      <c r="A1" s="66" t="s">
        <v>495</v>
      </c>
      <c r="B1" s="66" t="s">
        <v>321</v>
      </c>
      <c r="C1" s="66" t="s">
        <v>764</v>
      </c>
      <c r="D1" s="66" t="s">
        <v>468</v>
      </c>
      <c r="E1" s="66" t="s">
        <v>469</v>
      </c>
      <c r="F1" s="66" t="s">
        <v>470</v>
      </c>
      <c r="G1" s="66" t="s">
        <v>471</v>
      </c>
      <c r="H1" s="66" t="s">
        <v>472</v>
      </c>
      <c r="I1" s="66" t="s">
        <v>473</v>
      </c>
      <c r="J1" s="66" t="s">
        <v>474</v>
      </c>
      <c r="K1" s="66" t="s">
        <v>475</v>
      </c>
      <c r="L1" s="66" t="s">
        <v>476</v>
      </c>
      <c r="M1" s="66" t="s">
        <v>477</v>
      </c>
      <c r="N1" s="66" t="s">
        <v>478</v>
      </c>
      <c r="O1" s="66" t="s">
        <v>479</v>
      </c>
      <c r="P1" s="66" t="s">
        <v>480</v>
      </c>
      <c r="Q1" s="66" t="s">
        <v>481</v>
      </c>
      <c r="R1" s="66" t="s">
        <v>482</v>
      </c>
      <c r="S1" s="66" t="s">
        <v>483</v>
      </c>
      <c r="T1" s="66" t="s">
        <v>484</v>
      </c>
      <c r="U1" s="66" t="s">
        <v>485</v>
      </c>
      <c r="V1" s="66" t="s">
        <v>486</v>
      </c>
      <c r="W1" s="66" t="s">
        <v>487</v>
      </c>
      <c r="X1" s="66" t="s">
        <v>488</v>
      </c>
      <c r="Y1" s="66" t="s">
        <v>489</v>
      </c>
      <c r="Z1" s="66" t="s">
        <v>490</v>
      </c>
      <c r="AA1" s="66" t="s">
        <v>491</v>
      </c>
      <c r="AB1" s="66" t="s">
        <v>492</v>
      </c>
      <c r="AC1" s="66" t="s">
        <v>493</v>
      </c>
      <c r="AD1" s="66" t="s">
        <v>494</v>
      </c>
      <c r="AE1" s="66" t="s">
        <v>13</v>
      </c>
      <c r="AF1" s="66" t="s">
        <v>14</v>
      </c>
      <c r="AG1" s="66" t="s">
        <v>15</v>
      </c>
      <c r="AH1" s="66" t="s">
        <v>16</v>
      </c>
      <c r="AI1" s="66" t="s">
        <v>17</v>
      </c>
      <c r="AJ1" s="66" t="s">
        <v>18</v>
      </c>
      <c r="AK1" s="66" t="s">
        <v>19</v>
      </c>
      <c r="AL1" s="66" t="s">
        <v>20</v>
      </c>
      <c r="AM1" s="66" t="s">
        <v>21</v>
      </c>
      <c r="AN1" s="66" t="s">
        <v>22</v>
      </c>
      <c r="AO1" s="66" t="s">
        <v>23</v>
      </c>
      <c r="AP1" s="66" t="s">
        <v>24</v>
      </c>
      <c r="AQ1" s="66" t="s">
        <v>25</v>
      </c>
      <c r="AR1" s="66" t="s">
        <v>26</v>
      </c>
      <c r="AS1" s="66" t="s">
        <v>27</v>
      </c>
      <c r="AT1" s="66" t="s">
        <v>28</v>
      </c>
      <c r="AU1" s="66" t="s">
        <v>29</v>
      </c>
      <c r="AV1" s="66" t="s">
        <v>30</v>
      </c>
      <c r="AW1" s="66" t="s">
        <v>31</v>
      </c>
      <c r="AX1" s="66" t="s">
        <v>32</v>
      </c>
      <c r="AY1" s="66" t="s">
        <v>33</v>
      </c>
      <c r="AZ1" s="66" t="s">
        <v>34</v>
      </c>
      <c r="BA1" s="66" t="s">
        <v>35</v>
      </c>
    </row>
    <row r="2" spans="1:54" s="64" customFormat="1" ht="42" customHeight="1" x14ac:dyDescent="0.15">
      <c r="A2" s="67" t="s">
        <v>314</v>
      </c>
      <c r="B2" s="68" t="s">
        <v>761</v>
      </c>
      <c r="C2" s="69" t="s">
        <v>785</v>
      </c>
      <c r="D2" s="85" t="s">
        <v>576</v>
      </c>
      <c r="E2" s="85" t="s">
        <v>738</v>
      </c>
      <c r="F2" s="89" t="s">
        <v>578</v>
      </c>
      <c r="G2" s="85" t="s">
        <v>739</v>
      </c>
      <c r="H2" s="85" t="s">
        <v>816</v>
      </c>
      <c r="I2" s="85" t="s">
        <v>817</v>
      </c>
      <c r="J2" s="85" t="s">
        <v>818</v>
      </c>
      <c r="K2" s="85" t="s">
        <v>819</v>
      </c>
      <c r="L2" s="85" t="s">
        <v>820</v>
      </c>
      <c r="M2" s="85" t="s">
        <v>577</v>
      </c>
      <c r="N2" s="85" t="s">
        <v>572</v>
      </c>
      <c r="O2" s="85" t="s">
        <v>573</v>
      </c>
      <c r="P2" s="85" t="s">
        <v>574</v>
      </c>
      <c r="Q2" s="85"/>
      <c r="R2" s="85"/>
      <c r="S2" s="85"/>
      <c r="T2" s="85"/>
      <c r="U2" s="85"/>
      <c r="V2" s="85"/>
      <c r="W2" s="85"/>
      <c r="X2" s="90"/>
      <c r="Y2" s="85"/>
      <c r="Z2" s="85"/>
      <c r="AA2" s="85"/>
      <c r="AB2" s="85"/>
      <c r="AC2" s="85"/>
      <c r="AD2" s="90"/>
      <c r="AE2" s="85"/>
      <c r="AF2" s="85"/>
      <c r="AG2" s="85"/>
      <c r="AH2" s="85"/>
      <c r="AI2" s="85"/>
      <c r="AJ2" s="85"/>
      <c r="AK2" s="82"/>
      <c r="AL2" s="82"/>
      <c r="AM2" s="82"/>
      <c r="AN2" s="82"/>
      <c r="AO2" s="82"/>
      <c r="AP2" s="82"/>
      <c r="AQ2" s="82"/>
      <c r="AR2" s="82"/>
      <c r="AS2" s="82"/>
      <c r="AT2" s="82"/>
      <c r="AU2" s="82"/>
      <c r="AV2" s="82"/>
      <c r="AW2" s="82"/>
      <c r="AX2" s="82"/>
      <c r="AY2" s="82"/>
      <c r="AZ2" s="82"/>
      <c r="BA2" s="82"/>
      <c r="BB2" s="64">
        <f>SUBTOTAL(3,D2:BA2)</f>
        <v>13</v>
      </c>
    </row>
    <row r="3" spans="1:54" s="64" customFormat="1" ht="42" customHeight="1" x14ac:dyDescent="0.15">
      <c r="A3" s="67" t="s">
        <v>315</v>
      </c>
      <c r="B3" s="68" t="s">
        <v>680</v>
      </c>
      <c r="C3" s="69" t="s">
        <v>786</v>
      </c>
      <c r="D3" s="91" t="s">
        <v>579</v>
      </c>
      <c r="E3" s="85" t="s">
        <v>580</v>
      </c>
      <c r="F3" s="85" t="s">
        <v>581</v>
      </c>
      <c r="G3" s="85" t="s">
        <v>583</v>
      </c>
      <c r="H3" s="85" t="s">
        <v>691</v>
      </c>
      <c r="I3" s="85" t="s">
        <v>582</v>
      </c>
      <c r="J3" s="85" t="s">
        <v>821</v>
      </c>
      <c r="K3" s="85"/>
      <c r="L3" s="85"/>
      <c r="M3" s="85"/>
      <c r="N3" s="85"/>
      <c r="O3" s="85"/>
      <c r="P3" s="85"/>
      <c r="Q3" s="85"/>
      <c r="R3" s="85"/>
      <c r="S3" s="85"/>
      <c r="T3" s="85"/>
      <c r="U3" s="83"/>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64">
        <f>SUBTOTAL(3,D3:BA3)</f>
        <v>7</v>
      </c>
    </row>
    <row r="4" spans="1:54" s="64" customFormat="1" ht="48.75" x14ac:dyDescent="0.15">
      <c r="A4" s="67" t="s">
        <v>316</v>
      </c>
      <c r="B4" s="68" t="s">
        <v>681</v>
      </c>
      <c r="C4" s="69" t="s">
        <v>787</v>
      </c>
      <c r="D4" s="84" t="s">
        <v>585</v>
      </c>
      <c r="E4" s="85" t="s">
        <v>586</v>
      </c>
      <c r="F4" s="85" t="s">
        <v>591</v>
      </c>
      <c r="G4" s="85" t="s">
        <v>584</v>
      </c>
      <c r="H4" s="85" t="s">
        <v>587</v>
      </c>
      <c r="I4" s="86" t="s">
        <v>588</v>
      </c>
      <c r="J4" s="86" t="s">
        <v>589</v>
      </c>
      <c r="K4" s="86" t="s">
        <v>590</v>
      </c>
      <c r="L4" s="86" t="s">
        <v>822</v>
      </c>
      <c r="M4" s="86" t="s">
        <v>823</v>
      </c>
      <c r="N4" s="86" t="s">
        <v>824</v>
      </c>
      <c r="O4" s="86" t="s">
        <v>825</v>
      </c>
      <c r="P4" s="86" t="s">
        <v>883</v>
      </c>
      <c r="Q4" s="86" t="s">
        <v>884</v>
      </c>
      <c r="R4" s="86"/>
      <c r="S4" s="86"/>
      <c r="T4" s="86"/>
      <c r="U4" s="86"/>
      <c r="V4" s="86"/>
      <c r="W4" s="86"/>
      <c r="X4" s="86"/>
      <c r="Y4" s="86"/>
      <c r="Z4" s="86"/>
      <c r="AA4" s="86"/>
      <c r="AB4" s="86"/>
      <c r="AC4" s="86"/>
      <c r="AD4" s="86"/>
      <c r="AE4" s="82"/>
      <c r="AF4" s="82"/>
      <c r="AG4" s="82"/>
      <c r="AH4" s="82"/>
      <c r="AI4" s="82"/>
      <c r="AJ4" s="82"/>
      <c r="AK4" s="82"/>
      <c r="AL4" s="82"/>
      <c r="AM4" s="82"/>
      <c r="AN4" s="82"/>
      <c r="AO4" s="82"/>
      <c r="AP4" s="82"/>
      <c r="AQ4" s="82"/>
      <c r="AR4" s="82"/>
      <c r="AS4" s="82"/>
      <c r="AT4" s="82"/>
      <c r="AU4" s="82"/>
      <c r="AV4" s="82"/>
      <c r="AW4" s="82"/>
      <c r="AX4" s="82"/>
      <c r="AY4" s="82"/>
      <c r="AZ4" s="82"/>
      <c r="BA4" s="82"/>
      <c r="BB4" s="64">
        <f>SUBTOTAL(3,D4:BA4)</f>
        <v>14</v>
      </c>
    </row>
    <row r="5" spans="1:54" s="64" customFormat="1" ht="42" customHeight="1" x14ac:dyDescent="0.15">
      <c r="A5" s="67" t="s">
        <v>7</v>
      </c>
      <c r="B5" s="68" t="s">
        <v>765</v>
      </c>
      <c r="C5" s="69" t="s">
        <v>788</v>
      </c>
      <c r="D5" s="92" t="s">
        <v>744</v>
      </c>
      <c r="E5" s="92" t="s">
        <v>745</v>
      </c>
      <c r="F5" s="92" t="s">
        <v>746</v>
      </c>
      <c r="G5" s="92" t="s">
        <v>826</v>
      </c>
      <c r="H5" s="85"/>
      <c r="I5" s="85"/>
      <c r="J5" s="85"/>
      <c r="K5" s="85"/>
      <c r="L5" s="85"/>
      <c r="M5" s="85"/>
      <c r="N5" s="85"/>
      <c r="O5" s="85"/>
      <c r="P5" s="85"/>
      <c r="Q5" s="85"/>
      <c r="R5" s="85"/>
      <c r="S5" s="85"/>
      <c r="T5" s="85"/>
      <c r="U5" s="85"/>
      <c r="V5" s="85"/>
      <c r="W5" s="85"/>
      <c r="X5" s="85"/>
      <c r="Y5" s="85"/>
      <c r="Z5" s="85"/>
      <c r="AA5" s="85"/>
      <c r="AB5" s="85"/>
      <c r="AC5" s="85"/>
      <c r="AD5" s="85"/>
      <c r="AE5" s="82"/>
      <c r="AF5" s="82"/>
      <c r="AG5" s="82"/>
      <c r="AH5" s="82"/>
      <c r="AI5" s="82"/>
      <c r="AJ5" s="82"/>
      <c r="AK5" s="82"/>
      <c r="AL5" s="82"/>
      <c r="AM5" s="82"/>
      <c r="AN5" s="82"/>
      <c r="AO5" s="82"/>
      <c r="AP5" s="82"/>
      <c r="AQ5" s="82"/>
      <c r="AR5" s="82"/>
      <c r="AS5" s="82"/>
      <c r="AT5" s="82"/>
      <c r="AU5" s="82"/>
      <c r="AV5" s="82"/>
      <c r="AW5" s="82"/>
      <c r="AX5" s="82"/>
      <c r="AY5" s="82"/>
      <c r="AZ5" s="82"/>
      <c r="BA5" s="82"/>
      <c r="BB5" s="64">
        <f>SUBTOTAL(3,D5:BA5)</f>
        <v>4</v>
      </c>
    </row>
    <row r="6" spans="1:54" s="64" customFormat="1" ht="42" customHeight="1" x14ac:dyDescent="0.15">
      <c r="A6" s="67" t="s">
        <v>519</v>
      </c>
      <c r="B6" s="68" t="s">
        <v>682</v>
      </c>
      <c r="C6" s="69" t="s">
        <v>789</v>
      </c>
      <c r="D6" s="85" t="s">
        <v>594</v>
      </c>
      <c r="E6" s="85" t="s">
        <v>827</v>
      </c>
      <c r="F6" s="85" t="s">
        <v>592</v>
      </c>
      <c r="G6" s="85" t="s">
        <v>593</v>
      </c>
      <c r="H6" s="85" t="s">
        <v>595</v>
      </c>
      <c r="I6" s="85" t="s">
        <v>596</v>
      </c>
      <c r="J6" s="85" t="s">
        <v>597</v>
      </c>
      <c r="K6" s="85" t="s">
        <v>598</v>
      </c>
      <c r="L6" s="85" t="s">
        <v>599</v>
      </c>
      <c r="M6" s="85" t="s">
        <v>600</v>
      </c>
      <c r="N6" s="85" t="s">
        <v>828</v>
      </c>
      <c r="O6" s="85" t="s">
        <v>601</v>
      </c>
      <c r="P6" s="85" t="s">
        <v>602</v>
      </c>
      <c r="Q6" s="85" t="s">
        <v>603</v>
      </c>
      <c r="R6" s="85" t="s">
        <v>604</v>
      </c>
      <c r="S6" s="82" t="s">
        <v>605</v>
      </c>
      <c r="T6" s="85" t="s">
        <v>829</v>
      </c>
      <c r="U6" s="85" t="s">
        <v>606</v>
      </c>
      <c r="V6" s="85" t="s">
        <v>607</v>
      </c>
      <c r="W6" s="85" t="s">
        <v>608</v>
      </c>
      <c r="X6" s="85" t="s">
        <v>740</v>
      </c>
      <c r="Y6" s="85" t="s">
        <v>609</v>
      </c>
      <c r="Z6" s="85"/>
      <c r="AA6" s="85"/>
      <c r="AB6" s="85"/>
      <c r="AC6" s="85"/>
      <c r="AD6" s="85"/>
      <c r="AE6" s="85"/>
      <c r="AF6" s="85"/>
      <c r="AG6" s="85"/>
      <c r="AH6" s="85"/>
      <c r="AI6" s="85"/>
      <c r="AJ6" s="85"/>
      <c r="AK6" s="85"/>
      <c r="AL6" s="85"/>
      <c r="AM6" s="85"/>
      <c r="AN6" s="85"/>
      <c r="AO6" s="85"/>
      <c r="AP6" s="85"/>
      <c r="AQ6" s="85"/>
      <c r="AR6" s="85"/>
      <c r="AS6" s="85"/>
      <c r="AT6" s="85"/>
      <c r="AU6" s="85"/>
      <c r="AV6" s="85"/>
      <c r="AW6" s="82"/>
      <c r="AX6" s="82"/>
      <c r="AY6" s="82"/>
      <c r="AZ6" s="82"/>
      <c r="BA6" s="82"/>
      <c r="BB6" s="64">
        <f t="shared" ref="BB6:BB9" si="0">SUBTOTAL(3,D6:BA6)</f>
        <v>22</v>
      </c>
    </row>
    <row r="7" spans="1:54" s="64" customFormat="1" ht="42" customHeight="1" x14ac:dyDescent="0.15">
      <c r="A7" s="67" t="s">
        <v>520</v>
      </c>
      <c r="B7" s="68" t="s">
        <v>679</v>
      </c>
      <c r="C7" s="69" t="s">
        <v>790</v>
      </c>
      <c r="D7" s="85" t="s">
        <v>830</v>
      </c>
      <c r="E7" s="85" t="s">
        <v>567</v>
      </c>
      <c r="F7" s="85" t="s">
        <v>568</v>
      </c>
      <c r="G7" s="85" t="s">
        <v>690</v>
      </c>
      <c r="H7" s="85" t="s">
        <v>571</v>
      </c>
      <c r="I7" s="85" t="s">
        <v>569</v>
      </c>
      <c r="J7" s="86" t="s">
        <v>570</v>
      </c>
      <c r="K7" s="86"/>
      <c r="L7" s="86"/>
      <c r="M7" s="82"/>
      <c r="N7" s="82"/>
      <c r="O7" s="82"/>
      <c r="P7" s="82"/>
      <c r="Q7" s="82"/>
      <c r="R7" s="82"/>
      <c r="S7" s="82"/>
      <c r="T7" s="82"/>
      <c r="U7" s="82"/>
      <c r="V7" s="82"/>
      <c r="W7" s="82"/>
      <c r="X7" s="82"/>
      <c r="Y7" s="82"/>
      <c r="Z7" s="82"/>
      <c r="AA7" s="82"/>
      <c r="AB7" s="82"/>
      <c r="AC7" s="82"/>
      <c r="AD7" s="82"/>
      <c r="AE7" s="82"/>
      <c r="AF7" s="82"/>
      <c r="AG7" s="82"/>
      <c r="AH7" s="82"/>
      <c r="AI7" s="82"/>
      <c r="AJ7" s="87"/>
      <c r="AK7" s="87"/>
      <c r="AL7" s="87"/>
      <c r="AM7" s="87"/>
      <c r="AN7" s="87"/>
      <c r="AO7" s="87"/>
      <c r="AP7" s="87"/>
      <c r="AQ7" s="87"/>
      <c r="AR7" s="87"/>
      <c r="AS7" s="87"/>
      <c r="AT7" s="87"/>
      <c r="AU7" s="87"/>
      <c r="AV7" s="87"/>
      <c r="AW7" s="87"/>
      <c r="AX7" s="87"/>
      <c r="AY7" s="87"/>
      <c r="AZ7" s="87"/>
      <c r="BA7" s="87"/>
      <c r="BB7" s="64">
        <f t="shared" si="0"/>
        <v>7</v>
      </c>
    </row>
    <row r="8" spans="1:54" s="64" customFormat="1" ht="42" customHeight="1" x14ac:dyDescent="0.15">
      <c r="A8" s="67" t="s">
        <v>521</v>
      </c>
      <c r="B8" s="68" t="s">
        <v>766</v>
      </c>
      <c r="C8" s="69" t="s">
        <v>791</v>
      </c>
      <c r="D8" s="85" t="s">
        <v>575</v>
      </c>
      <c r="E8" s="85" t="s">
        <v>831</v>
      </c>
      <c r="F8" s="85"/>
      <c r="G8" s="85"/>
      <c r="I8" s="85"/>
      <c r="J8" s="85"/>
      <c r="K8" s="85"/>
      <c r="L8" s="85"/>
      <c r="M8" s="85"/>
      <c r="N8" s="85"/>
      <c r="O8" s="85"/>
      <c r="P8" s="85"/>
      <c r="Q8" s="84"/>
      <c r="R8" s="82"/>
      <c r="S8" s="82"/>
      <c r="T8" s="82"/>
      <c r="U8" s="82"/>
      <c r="V8" s="82"/>
      <c r="W8" s="82"/>
      <c r="X8" s="82"/>
      <c r="Y8" s="82"/>
      <c r="Z8" s="82"/>
      <c r="AA8" s="82"/>
      <c r="AB8" s="82"/>
      <c r="AC8" s="82"/>
      <c r="AD8" s="82"/>
      <c r="AE8" s="87"/>
      <c r="AF8" s="87"/>
      <c r="AG8" s="87"/>
      <c r="AH8" s="87"/>
      <c r="AI8" s="87"/>
      <c r="AJ8" s="87"/>
      <c r="AK8" s="87"/>
      <c r="AL8" s="87"/>
      <c r="AM8" s="87"/>
      <c r="AN8" s="87"/>
      <c r="AO8" s="87"/>
      <c r="AP8" s="87"/>
      <c r="AQ8" s="87"/>
      <c r="AR8" s="87"/>
      <c r="AS8" s="87"/>
      <c r="AT8" s="87"/>
      <c r="AU8" s="87"/>
      <c r="AV8" s="87"/>
      <c r="AW8" s="87"/>
      <c r="AX8" s="87"/>
      <c r="AY8" s="87"/>
      <c r="AZ8" s="87"/>
      <c r="BA8" s="87"/>
      <c r="BB8" s="64">
        <f>SUBTOTAL(3,D8:BA8)</f>
        <v>2</v>
      </c>
    </row>
    <row r="9" spans="1:54" s="64" customFormat="1" ht="42" customHeight="1" x14ac:dyDescent="0.15">
      <c r="A9" s="67" t="s">
        <v>522</v>
      </c>
      <c r="B9" s="70" t="s">
        <v>767</v>
      </c>
      <c r="C9" s="69" t="s">
        <v>792</v>
      </c>
      <c r="D9" s="90" t="s">
        <v>695</v>
      </c>
      <c r="E9" s="90" t="s">
        <v>697</v>
      </c>
      <c r="F9" s="93" t="s">
        <v>741</v>
      </c>
      <c r="G9" s="93" t="s">
        <v>699</v>
      </c>
      <c r="H9" s="85" t="s">
        <v>702</v>
      </c>
      <c r="I9" s="90" t="s">
        <v>703</v>
      </c>
      <c r="J9" s="84" t="s">
        <v>832</v>
      </c>
      <c r="K9" s="84" t="s">
        <v>700</v>
      </c>
      <c r="L9" s="82" t="s">
        <v>701</v>
      </c>
      <c r="M9" s="82" t="s">
        <v>833</v>
      </c>
      <c r="N9" s="82" t="s">
        <v>709</v>
      </c>
      <c r="O9" s="82" t="s">
        <v>834</v>
      </c>
      <c r="P9" s="82" t="s">
        <v>696</v>
      </c>
      <c r="Q9" s="82" t="s">
        <v>698</v>
      </c>
      <c r="R9" s="82" t="s">
        <v>835</v>
      </c>
      <c r="S9" s="82" t="s">
        <v>836</v>
      </c>
      <c r="T9" s="82"/>
      <c r="U9" s="82"/>
      <c r="V9" s="82"/>
      <c r="W9" s="82"/>
      <c r="X9" s="82"/>
      <c r="Y9" s="82"/>
      <c r="Z9" s="82"/>
      <c r="AA9" s="82"/>
      <c r="AB9" s="82"/>
      <c r="AC9" s="82"/>
      <c r="AD9" s="82"/>
      <c r="AE9" s="82"/>
      <c r="AF9" s="82"/>
      <c r="AG9" s="82"/>
      <c r="AH9" s="87"/>
      <c r="AI9" s="87"/>
      <c r="AJ9" s="87"/>
      <c r="AK9" s="87"/>
      <c r="AL9" s="87"/>
      <c r="AM9" s="87"/>
      <c r="AN9" s="87"/>
      <c r="AO9" s="87"/>
      <c r="AP9" s="87"/>
      <c r="AQ9" s="87"/>
      <c r="AR9" s="87"/>
      <c r="AS9" s="87"/>
      <c r="AT9" s="87"/>
      <c r="AU9" s="87"/>
      <c r="AV9" s="87"/>
      <c r="AW9" s="87"/>
      <c r="AX9" s="87"/>
      <c r="AY9" s="87"/>
      <c r="AZ9" s="87"/>
      <c r="BA9" s="87"/>
      <c r="BB9" s="64">
        <f t="shared" si="0"/>
        <v>16</v>
      </c>
    </row>
    <row r="10" spans="1:54" s="64" customFormat="1" ht="42" customHeight="1" x14ac:dyDescent="0.15">
      <c r="A10" s="67" t="s">
        <v>523</v>
      </c>
      <c r="B10" s="70" t="s">
        <v>768</v>
      </c>
      <c r="C10" s="69" t="s">
        <v>793</v>
      </c>
      <c r="D10" s="85" t="s">
        <v>705</v>
      </c>
      <c r="E10" s="85" t="s">
        <v>706</v>
      </c>
      <c r="F10" s="85" t="s">
        <v>707</v>
      </c>
      <c r="G10" s="85" t="s">
        <v>708</v>
      </c>
      <c r="H10" s="85" t="s">
        <v>711</v>
      </c>
      <c r="I10" s="85" t="s">
        <v>643</v>
      </c>
      <c r="J10" s="85" t="s">
        <v>837</v>
      </c>
      <c r="K10" s="85" t="s">
        <v>838</v>
      </c>
      <c r="L10" s="85" t="s">
        <v>704</v>
      </c>
      <c r="M10" s="85" t="s">
        <v>839</v>
      </c>
      <c r="N10" s="85" t="s">
        <v>747</v>
      </c>
      <c r="O10" s="85" t="s">
        <v>710</v>
      </c>
      <c r="P10" s="85" t="s">
        <v>840</v>
      </c>
      <c r="Q10" s="90" t="s">
        <v>841</v>
      </c>
      <c r="R10" s="93" t="s">
        <v>712</v>
      </c>
      <c r="S10" s="93" t="s">
        <v>713</v>
      </c>
      <c r="T10" s="93"/>
      <c r="U10" s="93"/>
      <c r="V10" s="93"/>
      <c r="W10" s="93"/>
      <c r="X10" s="84"/>
      <c r="Y10" s="84"/>
      <c r="Z10" s="84"/>
      <c r="AA10" s="84"/>
      <c r="AB10" s="84"/>
      <c r="AC10" s="82"/>
      <c r="AD10" s="82"/>
      <c r="AE10" s="82"/>
      <c r="AF10" s="82"/>
      <c r="AG10" s="87"/>
      <c r="AH10" s="87"/>
      <c r="AI10" s="87"/>
      <c r="AJ10" s="87"/>
      <c r="AK10" s="87"/>
      <c r="AL10" s="87"/>
      <c r="AM10" s="87"/>
      <c r="AN10" s="87"/>
      <c r="AO10" s="87"/>
      <c r="AP10" s="87"/>
      <c r="AQ10" s="87"/>
      <c r="AR10" s="87"/>
      <c r="AS10" s="87"/>
      <c r="AT10" s="87"/>
      <c r="AU10" s="87"/>
      <c r="AV10" s="87"/>
      <c r="AW10" s="87"/>
      <c r="AX10" s="87"/>
      <c r="AY10" s="87"/>
      <c r="AZ10" s="87"/>
      <c r="BA10" s="87"/>
      <c r="BB10" s="64">
        <f t="shared" ref="BB10:BB32" si="1">SUBTOTAL(3,D10:BA10)</f>
        <v>16</v>
      </c>
    </row>
    <row r="11" spans="1:54" s="64" customFormat="1" ht="42" customHeight="1" x14ac:dyDescent="0.15">
      <c r="A11" s="67" t="s">
        <v>524</v>
      </c>
      <c r="B11" s="70" t="s">
        <v>686</v>
      </c>
      <c r="C11" s="69" t="s">
        <v>794</v>
      </c>
      <c r="D11" s="85" t="s">
        <v>842</v>
      </c>
      <c r="E11" s="85" t="s">
        <v>644</v>
      </c>
      <c r="F11" s="85" t="s">
        <v>843</v>
      </c>
      <c r="G11" s="85" t="s">
        <v>844</v>
      </c>
      <c r="H11" s="85" t="s">
        <v>845</v>
      </c>
      <c r="I11" s="85" t="s">
        <v>723</v>
      </c>
      <c r="J11" s="85" t="s">
        <v>724</v>
      </c>
      <c r="K11" s="83" t="s">
        <v>725</v>
      </c>
      <c r="L11" s="96"/>
      <c r="M11" s="85"/>
      <c r="N11" s="85"/>
      <c r="O11" s="85"/>
      <c r="P11" s="85"/>
      <c r="Q11" s="85"/>
      <c r="R11" s="85"/>
      <c r="S11" s="85"/>
      <c r="T11" s="85"/>
      <c r="U11" s="85"/>
      <c r="V11" s="85"/>
      <c r="W11" s="85"/>
      <c r="X11" s="85"/>
      <c r="Y11" s="84"/>
      <c r="Z11" s="84"/>
      <c r="AA11" s="84"/>
      <c r="AB11" s="84"/>
      <c r="AC11" s="84"/>
      <c r="AD11" s="84"/>
      <c r="AE11" s="84"/>
      <c r="AF11" s="82"/>
      <c r="AG11" s="82"/>
      <c r="AH11" s="82"/>
      <c r="AI11" s="82"/>
      <c r="AJ11" s="82"/>
      <c r="AK11" s="87"/>
      <c r="AL11" s="87"/>
      <c r="AM11" s="87"/>
      <c r="AN11" s="87"/>
      <c r="AO11" s="87"/>
      <c r="AP11" s="87"/>
      <c r="AQ11" s="87"/>
      <c r="AR11" s="87"/>
      <c r="AS11" s="87"/>
      <c r="AT11" s="87"/>
      <c r="AU11" s="87"/>
      <c r="AV11" s="87"/>
      <c r="AW11" s="87"/>
      <c r="AX11" s="87"/>
      <c r="AY11" s="87"/>
      <c r="AZ11" s="87"/>
      <c r="BA11" s="87"/>
      <c r="BB11" s="64">
        <f t="shared" si="1"/>
        <v>8</v>
      </c>
    </row>
    <row r="12" spans="1:54" s="64" customFormat="1" ht="42" customHeight="1" x14ac:dyDescent="0.15">
      <c r="A12" s="67" t="s">
        <v>525</v>
      </c>
      <c r="B12" s="70" t="s">
        <v>685</v>
      </c>
      <c r="C12" s="69" t="s">
        <v>795</v>
      </c>
      <c r="D12" s="85" t="s">
        <v>714</v>
      </c>
      <c r="E12" s="85" t="s">
        <v>846</v>
      </c>
      <c r="F12" s="94" t="s">
        <v>715</v>
      </c>
      <c r="G12" s="85" t="s">
        <v>847</v>
      </c>
      <c r="H12" s="85" t="s">
        <v>716</v>
      </c>
      <c r="I12" s="85" t="s">
        <v>848</v>
      </c>
      <c r="J12" s="85" t="s">
        <v>717</v>
      </c>
      <c r="K12" s="85" t="s">
        <v>718</v>
      </c>
      <c r="L12" s="85" t="s">
        <v>719</v>
      </c>
      <c r="M12" s="85" t="s">
        <v>720</v>
      </c>
      <c r="N12" s="85" t="s">
        <v>721</v>
      </c>
      <c r="O12" s="85" t="s">
        <v>722</v>
      </c>
      <c r="P12" s="85"/>
      <c r="Q12" s="85"/>
      <c r="R12" s="85"/>
      <c r="S12" s="85"/>
      <c r="T12" s="85"/>
      <c r="U12" s="90"/>
      <c r="V12" s="90"/>
      <c r="W12" s="90"/>
      <c r="X12" s="90"/>
      <c r="Y12" s="90"/>
      <c r="Z12" s="90"/>
      <c r="AA12" s="82"/>
      <c r="AB12" s="82"/>
      <c r="AC12" s="82"/>
      <c r="AD12" s="82"/>
      <c r="AE12" s="82"/>
      <c r="AF12" s="82"/>
      <c r="AG12" s="87"/>
      <c r="AH12" s="87"/>
      <c r="AI12" s="87"/>
      <c r="AJ12" s="87"/>
      <c r="AK12" s="87"/>
      <c r="AL12" s="87"/>
      <c r="AM12" s="87"/>
      <c r="AN12" s="87"/>
      <c r="AO12" s="87"/>
      <c r="AP12" s="87"/>
      <c r="AQ12" s="87"/>
      <c r="AR12" s="87"/>
      <c r="AS12" s="87"/>
      <c r="AT12" s="87"/>
      <c r="AU12" s="87"/>
      <c r="AV12" s="87"/>
      <c r="AW12" s="87"/>
      <c r="AX12" s="87"/>
      <c r="AY12" s="87"/>
      <c r="AZ12" s="87"/>
      <c r="BA12" s="87"/>
      <c r="BB12" s="64">
        <f>SUBTOTAL(3,D12:BA12)</f>
        <v>12</v>
      </c>
    </row>
    <row r="13" spans="1:54" s="64" customFormat="1" ht="42" customHeight="1" x14ac:dyDescent="0.15">
      <c r="A13" s="67" t="s">
        <v>526</v>
      </c>
      <c r="B13" s="70" t="s">
        <v>769</v>
      </c>
      <c r="C13" s="69" t="s">
        <v>796</v>
      </c>
      <c r="D13" s="85" t="s">
        <v>849</v>
      </c>
      <c r="E13" s="85" t="s">
        <v>850</v>
      </c>
      <c r="F13" s="85" t="s">
        <v>851</v>
      </c>
      <c r="G13" s="90" t="s">
        <v>852</v>
      </c>
      <c r="H13" s="84" t="s">
        <v>853</v>
      </c>
      <c r="I13" s="84" t="s">
        <v>854</v>
      </c>
      <c r="J13" s="84" t="s">
        <v>855</v>
      </c>
      <c r="K13" s="84" t="s">
        <v>856</v>
      </c>
      <c r="L13" s="84" t="s">
        <v>857</v>
      </c>
      <c r="M13" s="84" t="s">
        <v>858</v>
      </c>
      <c r="N13" s="84" t="s">
        <v>859</v>
      </c>
      <c r="O13" s="84"/>
      <c r="P13" s="84"/>
      <c r="Q13" s="82"/>
      <c r="R13" s="82"/>
      <c r="S13" s="82"/>
      <c r="T13" s="82"/>
      <c r="U13" s="82"/>
      <c r="V13" s="82"/>
      <c r="W13" s="82"/>
      <c r="X13" s="82"/>
      <c r="Y13" s="82"/>
      <c r="Z13" s="82"/>
      <c r="AA13" s="82"/>
      <c r="AB13" s="82"/>
      <c r="AC13" s="82"/>
      <c r="AD13" s="82"/>
      <c r="AE13" s="82"/>
      <c r="AF13" s="82"/>
      <c r="AG13" s="82"/>
      <c r="AH13" s="82"/>
      <c r="AI13" s="82"/>
      <c r="AJ13" s="87"/>
      <c r="AK13" s="87"/>
      <c r="AL13" s="87"/>
      <c r="AM13" s="87"/>
      <c r="AN13" s="87"/>
      <c r="AO13" s="87"/>
      <c r="AP13" s="87"/>
      <c r="AQ13" s="87"/>
      <c r="AR13" s="87"/>
      <c r="AS13" s="87"/>
      <c r="AT13" s="87"/>
      <c r="AU13" s="87"/>
      <c r="AV13" s="87"/>
      <c r="AW13" s="87"/>
      <c r="AX13" s="87"/>
      <c r="AY13" s="87"/>
      <c r="AZ13" s="87"/>
      <c r="BA13" s="87"/>
      <c r="BB13" s="64">
        <f t="shared" si="1"/>
        <v>11</v>
      </c>
    </row>
    <row r="14" spans="1:54" s="64" customFormat="1" ht="42" customHeight="1" x14ac:dyDescent="0.15">
      <c r="A14" s="67" t="s">
        <v>317</v>
      </c>
      <c r="B14" s="70" t="s">
        <v>770</v>
      </c>
      <c r="C14" s="69" t="s">
        <v>797</v>
      </c>
      <c r="D14" s="90" t="s">
        <v>688</v>
      </c>
      <c r="E14" s="85" t="s">
        <v>545</v>
      </c>
      <c r="F14" s="85" t="s">
        <v>546</v>
      </c>
      <c r="G14" s="86" t="s">
        <v>547</v>
      </c>
      <c r="H14" s="86" t="s">
        <v>548</v>
      </c>
      <c r="I14" s="97" t="s">
        <v>689</v>
      </c>
      <c r="J14" s="86"/>
      <c r="K14" s="82"/>
      <c r="L14" s="82"/>
      <c r="M14" s="82"/>
      <c r="N14" s="82"/>
      <c r="O14" s="82"/>
      <c r="P14" s="82"/>
      <c r="Q14" s="82"/>
      <c r="R14" s="82"/>
      <c r="S14" s="82"/>
      <c r="T14" s="82"/>
      <c r="U14" s="82"/>
      <c r="V14" s="82"/>
      <c r="W14" s="82"/>
      <c r="X14" s="82"/>
      <c r="Y14" s="82"/>
      <c r="Z14" s="82"/>
      <c r="AA14" s="82"/>
      <c r="AB14" s="82"/>
      <c r="AC14" s="82"/>
      <c r="AD14" s="82"/>
      <c r="AE14" s="82"/>
      <c r="AF14" s="82"/>
      <c r="AG14" s="82"/>
      <c r="AH14" s="87"/>
      <c r="AI14" s="87"/>
      <c r="AJ14" s="87"/>
      <c r="AK14" s="87"/>
      <c r="AL14" s="87"/>
      <c r="AM14" s="87"/>
      <c r="AN14" s="87"/>
      <c r="AO14" s="87"/>
      <c r="AP14" s="87"/>
      <c r="AQ14" s="87"/>
      <c r="AR14" s="87"/>
      <c r="AS14" s="87"/>
      <c r="AT14" s="87"/>
      <c r="AU14" s="87"/>
      <c r="AV14" s="87"/>
      <c r="AW14" s="87"/>
      <c r="AX14" s="87"/>
      <c r="AY14" s="87"/>
      <c r="AZ14" s="87"/>
      <c r="BA14" s="87"/>
      <c r="BB14" s="64">
        <f t="shared" si="1"/>
        <v>6</v>
      </c>
    </row>
    <row r="15" spans="1:54" s="64" customFormat="1" ht="42" customHeight="1" x14ac:dyDescent="0.15">
      <c r="A15" s="67" t="s">
        <v>527</v>
      </c>
      <c r="B15" s="70" t="s">
        <v>678</v>
      </c>
      <c r="C15" s="98" t="s">
        <v>798</v>
      </c>
      <c r="D15" s="85" t="s">
        <v>556</v>
      </c>
      <c r="E15" s="85" t="s">
        <v>557</v>
      </c>
      <c r="F15" s="85" t="s">
        <v>558</v>
      </c>
      <c r="G15" s="86" t="s">
        <v>540</v>
      </c>
      <c r="H15" s="86" t="s">
        <v>541</v>
      </c>
      <c r="I15" s="86" t="s">
        <v>559</v>
      </c>
      <c r="J15" s="86" t="s">
        <v>560</v>
      </c>
      <c r="K15" s="86" t="s">
        <v>542</v>
      </c>
      <c r="L15" s="86" t="s">
        <v>561</v>
      </c>
      <c r="M15" s="82" t="s">
        <v>543</v>
      </c>
      <c r="N15" s="82" t="s">
        <v>544</v>
      </c>
      <c r="O15" s="82" t="s">
        <v>562</v>
      </c>
      <c r="P15" s="82" t="s">
        <v>860</v>
      </c>
      <c r="Q15" s="82" t="s">
        <v>555</v>
      </c>
      <c r="R15" s="82" t="s">
        <v>563</v>
      </c>
      <c r="S15" s="82" t="s">
        <v>861</v>
      </c>
      <c r="T15" s="82" t="s">
        <v>554</v>
      </c>
      <c r="U15" s="82"/>
      <c r="V15" s="82"/>
      <c r="W15" s="82"/>
      <c r="X15" s="82"/>
      <c r="Y15" s="82"/>
      <c r="Z15" s="82"/>
      <c r="AA15" s="82"/>
      <c r="AB15" s="82"/>
      <c r="AC15" s="82"/>
      <c r="AD15" s="82"/>
      <c r="AE15" s="82"/>
      <c r="AF15" s="82"/>
      <c r="AG15" s="82"/>
      <c r="AH15" s="82"/>
      <c r="AI15" s="82"/>
      <c r="AJ15" s="87"/>
      <c r="AK15" s="87"/>
      <c r="AL15" s="87"/>
      <c r="AM15" s="87"/>
      <c r="AN15" s="87"/>
      <c r="AO15" s="87"/>
      <c r="AP15" s="87"/>
      <c r="AQ15" s="87"/>
      <c r="AR15" s="87"/>
      <c r="AS15" s="87"/>
      <c r="AT15" s="87"/>
      <c r="AU15" s="87"/>
      <c r="AV15" s="87"/>
      <c r="AW15" s="87"/>
      <c r="AX15" s="87"/>
      <c r="AY15" s="87"/>
      <c r="AZ15" s="87"/>
      <c r="BA15" s="87"/>
      <c r="BB15" s="64">
        <f t="shared" si="1"/>
        <v>17</v>
      </c>
    </row>
    <row r="16" spans="1:54" s="64" customFormat="1" ht="42" customHeight="1" x14ac:dyDescent="0.15">
      <c r="A16" s="67" t="s">
        <v>318</v>
      </c>
      <c r="B16" s="70" t="s">
        <v>771</v>
      </c>
      <c r="C16" s="69" t="s">
        <v>799</v>
      </c>
      <c r="D16" s="90" t="s">
        <v>553</v>
      </c>
      <c r="E16" s="90" t="s">
        <v>549</v>
      </c>
      <c r="F16" s="90"/>
      <c r="G16" s="90"/>
      <c r="H16" s="90"/>
      <c r="I16" s="90"/>
      <c r="J16" s="90"/>
      <c r="K16" s="90"/>
      <c r="L16" s="90"/>
      <c r="M16" s="85"/>
      <c r="N16" s="85"/>
      <c r="O16" s="90"/>
      <c r="P16" s="85"/>
      <c r="Q16" s="90"/>
      <c r="R16" s="90"/>
      <c r="S16" s="90"/>
      <c r="T16" s="84"/>
      <c r="U16" s="82"/>
      <c r="V16" s="82"/>
      <c r="W16" s="82"/>
      <c r="X16" s="82"/>
      <c r="Y16" s="82"/>
      <c r="Z16" s="82"/>
      <c r="AA16" s="82"/>
      <c r="AB16" s="82"/>
      <c r="AC16" s="82"/>
      <c r="AD16" s="82"/>
      <c r="AE16" s="82"/>
      <c r="AF16" s="82"/>
      <c r="AG16" s="82"/>
      <c r="AH16" s="82"/>
      <c r="AI16" s="82"/>
      <c r="AJ16" s="87"/>
      <c r="AK16" s="87"/>
      <c r="AL16" s="87"/>
      <c r="AM16" s="87"/>
      <c r="AN16" s="87"/>
      <c r="AO16" s="87"/>
      <c r="AP16" s="87"/>
      <c r="AQ16" s="87"/>
      <c r="AR16" s="87"/>
      <c r="AS16" s="87"/>
      <c r="AT16" s="87"/>
      <c r="AU16" s="87"/>
      <c r="AV16" s="87"/>
      <c r="AW16" s="87"/>
      <c r="AX16" s="87"/>
      <c r="AY16" s="87"/>
      <c r="AZ16" s="87"/>
      <c r="BA16" s="87"/>
      <c r="BB16" s="64">
        <f t="shared" si="1"/>
        <v>2</v>
      </c>
    </row>
    <row r="17" spans="1:54" s="64" customFormat="1" ht="42" customHeight="1" x14ac:dyDescent="0.15">
      <c r="A17" s="67" t="s">
        <v>528</v>
      </c>
      <c r="B17" s="70" t="s">
        <v>677</v>
      </c>
      <c r="C17" s="69" t="s">
        <v>800</v>
      </c>
      <c r="D17" s="85" t="s">
        <v>550</v>
      </c>
      <c r="E17" s="85" t="s">
        <v>551</v>
      </c>
      <c r="F17" s="85" t="s">
        <v>552</v>
      </c>
      <c r="G17" s="85"/>
      <c r="H17" s="85"/>
      <c r="I17" s="85"/>
      <c r="J17" s="85"/>
      <c r="K17" s="85"/>
      <c r="L17" s="85"/>
      <c r="M17" s="82"/>
      <c r="N17" s="82"/>
      <c r="O17" s="82"/>
      <c r="P17" s="82"/>
      <c r="Q17" s="82"/>
      <c r="R17" s="82"/>
      <c r="S17" s="82"/>
      <c r="T17" s="82"/>
      <c r="U17" s="82"/>
      <c r="V17" s="82"/>
      <c r="W17" s="82"/>
      <c r="X17" s="82"/>
      <c r="Y17" s="82"/>
      <c r="Z17" s="82"/>
      <c r="AA17" s="82"/>
      <c r="AB17" s="82"/>
      <c r="AC17" s="82"/>
      <c r="AD17" s="82"/>
      <c r="AE17" s="82"/>
      <c r="AF17" s="82"/>
      <c r="AG17" s="82"/>
      <c r="AH17" s="82"/>
      <c r="AI17" s="82"/>
      <c r="AJ17" s="87"/>
      <c r="AK17" s="87"/>
      <c r="AL17" s="87"/>
      <c r="AM17" s="87"/>
      <c r="AN17" s="87"/>
      <c r="AO17" s="87"/>
      <c r="AP17" s="87"/>
      <c r="AQ17" s="87"/>
      <c r="AR17" s="87"/>
      <c r="AS17" s="87"/>
      <c r="AT17" s="87"/>
      <c r="AU17" s="87"/>
      <c r="AV17" s="87"/>
      <c r="AW17" s="87"/>
      <c r="AX17" s="87"/>
      <c r="AY17" s="87"/>
      <c r="AZ17" s="87"/>
      <c r="BA17" s="87"/>
      <c r="BB17" s="64">
        <f t="shared" si="1"/>
        <v>3</v>
      </c>
    </row>
    <row r="18" spans="1:54" s="64" customFormat="1" ht="42" customHeight="1" x14ac:dyDescent="0.15">
      <c r="A18" s="67" t="s">
        <v>529</v>
      </c>
      <c r="B18" s="70" t="s">
        <v>772</v>
      </c>
      <c r="C18" s="69" t="s">
        <v>801</v>
      </c>
      <c r="D18" s="90" t="s">
        <v>564</v>
      </c>
      <c r="E18" s="90" t="s">
        <v>565</v>
      </c>
      <c r="F18" s="90" t="s">
        <v>862</v>
      </c>
      <c r="G18" s="85" t="s">
        <v>566</v>
      </c>
      <c r="H18" s="85"/>
      <c r="I18" s="90"/>
      <c r="J18" s="85"/>
      <c r="K18" s="90"/>
      <c r="M18" s="90"/>
      <c r="N18" s="90"/>
      <c r="O18" s="90"/>
      <c r="P18" s="90"/>
      <c r="Q18" s="82"/>
      <c r="R18" s="82"/>
      <c r="S18" s="82"/>
      <c r="T18" s="82"/>
      <c r="U18" s="82"/>
      <c r="V18" s="82"/>
      <c r="W18" s="82"/>
      <c r="X18" s="82"/>
      <c r="Y18" s="82"/>
      <c r="Z18" s="82"/>
      <c r="AA18" s="82"/>
      <c r="AB18" s="82"/>
      <c r="AC18" s="82"/>
      <c r="AD18" s="82"/>
      <c r="AE18" s="82"/>
      <c r="AF18" s="82"/>
      <c r="AG18" s="82"/>
      <c r="AH18" s="87"/>
      <c r="AI18" s="87"/>
      <c r="AJ18" s="87"/>
      <c r="AK18" s="87"/>
      <c r="AL18" s="87"/>
      <c r="AM18" s="87"/>
      <c r="AN18" s="87"/>
      <c r="AO18" s="87"/>
      <c r="AP18" s="87"/>
      <c r="AQ18" s="87"/>
      <c r="AR18" s="87"/>
      <c r="AS18" s="87"/>
      <c r="AT18" s="87"/>
      <c r="AU18" s="87"/>
      <c r="AV18" s="87"/>
      <c r="AW18" s="87"/>
      <c r="AX18" s="87"/>
      <c r="AY18" s="87"/>
      <c r="AZ18" s="87"/>
      <c r="BA18" s="87"/>
      <c r="BB18" s="64">
        <f t="shared" si="1"/>
        <v>4</v>
      </c>
    </row>
    <row r="19" spans="1:54" s="64" customFormat="1" ht="42" customHeight="1" x14ac:dyDescent="0.15">
      <c r="A19" s="67" t="s">
        <v>530</v>
      </c>
      <c r="B19" s="70" t="s">
        <v>773</v>
      </c>
      <c r="C19" s="69" t="s">
        <v>802</v>
      </c>
      <c r="D19" s="90" t="s">
        <v>694</v>
      </c>
      <c r="E19" s="85" t="s">
        <v>637</v>
      </c>
      <c r="F19" s="85" t="s">
        <v>632</v>
      </c>
      <c r="G19" s="85" t="s">
        <v>631</v>
      </c>
      <c r="H19" s="85" t="s">
        <v>633</v>
      </c>
      <c r="I19" s="85" t="s">
        <v>634</v>
      </c>
      <c r="J19" s="85" t="s">
        <v>635</v>
      </c>
      <c r="K19" s="90" t="s">
        <v>636</v>
      </c>
      <c r="L19" s="90" t="s">
        <v>863</v>
      </c>
      <c r="M19" s="85" t="s">
        <v>864</v>
      </c>
      <c r="N19" s="85" t="s">
        <v>622</v>
      </c>
      <c r="O19" s="85" t="s">
        <v>623</v>
      </c>
      <c r="P19" s="85" t="s">
        <v>865</v>
      </c>
      <c r="Q19" s="85" t="s">
        <v>624</v>
      </c>
      <c r="R19" s="82" t="s">
        <v>625</v>
      </c>
      <c r="S19" s="90" t="s">
        <v>866</v>
      </c>
      <c r="T19" s="85"/>
      <c r="U19" s="85"/>
      <c r="V19" s="85"/>
      <c r="W19" s="85"/>
      <c r="X19" s="85"/>
      <c r="Y19" s="90"/>
      <c r="Z19" s="90"/>
      <c r="AA19" s="85"/>
      <c r="AB19" s="85"/>
      <c r="AC19" s="93"/>
      <c r="AD19" s="93"/>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64">
        <f>SUBTOTAL(3,D19:BA19)</f>
        <v>16</v>
      </c>
    </row>
    <row r="20" spans="1:54" s="64" customFormat="1" ht="42" customHeight="1" x14ac:dyDescent="0.15">
      <c r="A20" s="67" t="s">
        <v>531</v>
      </c>
      <c r="B20" s="70" t="s">
        <v>684</v>
      </c>
      <c r="C20" s="69" t="s">
        <v>803</v>
      </c>
      <c r="D20" s="85" t="s">
        <v>627</v>
      </c>
      <c r="E20" s="85" t="s">
        <v>628</v>
      </c>
      <c r="F20" s="85" t="s">
        <v>693</v>
      </c>
      <c r="G20" s="85" t="s">
        <v>629</v>
      </c>
      <c r="H20" s="85" t="s">
        <v>630</v>
      </c>
      <c r="I20" s="85"/>
      <c r="J20" s="85"/>
      <c r="K20" s="85"/>
      <c r="L20" s="85"/>
      <c r="M20" s="85"/>
      <c r="N20" s="85"/>
      <c r="O20" s="85"/>
      <c r="P20" s="85"/>
      <c r="Q20" s="86"/>
      <c r="R20" s="86"/>
      <c r="S20" s="86"/>
      <c r="T20" s="86"/>
      <c r="U20" s="86"/>
      <c r="V20" s="86"/>
      <c r="W20" s="86"/>
      <c r="X20" s="86"/>
      <c r="Y20" s="86"/>
      <c r="Z20" s="86"/>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64">
        <f>SUBTOTAL(3,D20:BA20)</f>
        <v>5</v>
      </c>
    </row>
    <row r="21" spans="1:54" s="64" customFormat="1" ht="42" customHeight="1" x14ac:dyDescent="0.15">
      <c r="A21" s="67" t="s">
        <v>532</v>
      </c>
      <c r="B21" s="71" t="s">
        <v>683</v>
      </c>
      <c r="C21" s="69" t="s">
        <v>804</v>
      </c>
      <c r="D21" s="90" t="s">
        <v>610</v>
      </c>
      <c r="E21" s="85" t="s">
        <v>611</v>
      </c>
      <c r="F21" s="90"/>
      <c r="G21" s="85"/>
      <c r="H21" s="85"/>
      <c r="I21" s="85"/>
      <c r="J21" s="85"/>
      <c r="L21" s="85"/>
      <c r="M21" s="85"/>
      <c r="N21" s="85"/>
      <c r="O21" s="85"/>
      <c r="P21" s="84"/>
      <c r="Q21" s="84"/>
      <c r="R21" s="86"/>
      <c r="S21" s="86"/>
      <c r="T21" s="86"/>
      <c r="U21" s="86"/>
      <c r="V21" s="86"/>
      <c r="W21" s="86"/>
      <c r="X21" s="86"/>
      <c r="Y21" s="86"/>
      <c r="Z21" s="86"/>
      <c r="AA21" s="86"/>
      <c r="AB21" s="86"/>
      <c r="AC21" s="86"/>
      <c r="AD21" s="86"/>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64">
        <f t="shared" si="1"/>
        <v>2</v>
      </c>
    </row>
    <row r="22" spans="1:54" s="64" customFormat="1" ht="42" customHeight="1" x14ac:dyDescent="0.15">
      <c r="A22" s="67" t="s">
        <v>533</v>
      </c>
      <c r="B22" s="71" t="s">
        <v>774</v>
      </c>
      <c r="C22" s="69" t="s">
        <v>805</v>
      </c>
      <c r="D22" s="85" t="s">
        <v>692</v>
      </c>
      <c r="E22" s="85" t="s">
        <v>618</v>
      </c>
      <c r="F22" s="85" t="s">
        <v>619</v>
      </c>
      <c r="G22" s="85" t="s">
        <v>620</v>
      </c>
      <c r="H22" s="85" t="s">
        <v>621</v>
      </c>
      <c r="I22" s="85" t="s">
        <v>613</v>
      </c>
      <c r="J22" s="90" t="s">
        <v>614</v>
      </c>
      <c r="K22" s="85" t="s">
        <v>615</v>
      </c>
      <c r="L22" s="85" t="s">
        <v>867</v>
      </c>
      <c r="M22" s="84" t="s">
        <v>616</v>
      </c>
      <c r="N22" s="84" t="s">
        <v>617</v>
      </c>
      <c r="O22" s="86" t="s">
        <v>612</v>
      </c>
      <c r="P22" s="86"/>
      <c r="Q22" s="86"/>
      <c r="R22" s="86"/>
      <c r="S22" s="86"/>
      <c r="T22" s="86"/>
      <c r="U22" s="86"/>
      <c r="V22" s="86"/>
      <c r="W22" s="86"/>
      <c r="X22" s="86"/>
      <c r="Y22" s="86"/>
      <c r="Z22" s="86"/>
      <c r="AA22" s="82"/>
      <c r="AB22" s="82"/>
      <c r="AC22" s="82"/>
      <c r="AD22" s="82"/>
      <c r="AE22" s="82"/>
      <c r="AF22" s="82"/>
      <c r="AG22" s="82"/>
      <c r="AH22" s="82"/>
      <c r="AI22" s="82"/>
      <c r="AJ22" s="82"/>
      <c r="AK22" s="82"/>
      <c r="AL22" s="82"/>
      <c r="AM22" s="82"/>
      <c r="AN22" s="82"/>
      <c r="AO22" s="82"/>
      <c r="AP22" s="82"/>
      <c r="AQ22" s="82"/>
      <c r="AR22" s="82"/>
      <c r="AS22" s="82"/>
      <c r="AT22" s="82"/>
      <c r="AU22" s="82"/>
      <c r="AV22" s="82"/>
      <c r="AW22" s="87"/>
      <c r="AX22" s="87"/>
      <c r="AY22" s="87"/>
      <c r="AZ22" s="87"/>
      <c r="BA22" s="87"/>
      <c r="BB22" s="64">
        <f>SUBTOTAL(3,D22:BA22)</f>
        <v>12</v>
      </c>
    </row>
    <row r="23" spans="1:54" s="64" customFormat="1" ht="42" customHeight="1" x14ac:dyDescent="0.15">
      <c r="A23" s="67" t="s">
        <v>534</v>
      </c>
      <c r="B23" s="71" t="s">
        <v>775</v>
      </c>
      <c r="C23" s="69" t="s">
        <v>806</v>
      </c>
      <c r="D23" s="85" t="s">
        <v>653</v>
      </c>
      <c r="E23" s="85" t="s">
        <v>651</v>
      </c>
      <c r="F23" s="85" t="s">
        <v>652</v>
      </c>
      <c r="G23" s="86" t="s">
        <v>868</v>
      </c>
      <c r="H23" s="86" t="s">
        <v>654</v>
      </c>
      <c r="I23" s="86"/>
      <c r="J23" s="86"/>
      <c r="K23" s="86"/>
      <c r="L23" s="86"/>
      <c r="M23" s="86"/>
      <c r="N23" s="86"/>
      <c r="O23" s="86"/>
      <c r="P23" s="86"/>
      <c r="Q23" s="86"/>
      <c r="R23" s="86"/>
      <c r="S23" s="86"/>
      <c r="T23" s="86"/>
      <c r="U23" s="86"/>
      <c r="V23" s="86"/>
      <c r="W23" s="86"/>
      <c r="X23" s="86"/>
      <c r="Y23" s="86"/>
      <c r="Z23" s="86"/>
      <c r="AA23" s="86"/>
      <c r="AB23" s="86"/>
      <c r="AC23" s="86"/>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64">
        <f t="shared" si="1"/>
        <v>5</v>
      </c>
    </row>
    <row r="24" spans="1:54" s="64" customFormat="1" ht="42" customHeight="1" x14ac:dyDescent="0.15">
      <c r="A24" s="67" t="s">
        <v>535</v>
      </c>
      <c r="B24" s="70" t="s">
        <v>687</v>
      </c>
      <c r="C24" s="69" t="s">
        <v>807</v>
      </c>
      <c r="D24" s="85" t="s">
        <v>645</v>
      </c>
      <c r="E24" s="85" t="s">
        <v>646</v>
      </c>
      <c r="F24" s="85" t="s">
        <v>647</v>
      </c>
      <c r="G24" s="85" t="s">
        <v>648</v>
      </c>
      <c r="H24" s="85" t="s">
        <v>649</v>
      </c>
      <c r="I24" s="86" t="s">
        <v>650</v>
      </c>
      <c r="J24" s="86" t="s">
        <v>655</v>
      </c>
      <c r="K24" s="86" t="s">
        <v>656</v>
      </c>
      <c r="L24" s="86" t="s">
        <v>657</v>
      </c>
      <c r="M24" s="86" t="s">
        <v>869</v>
      </c>
      <c r="N24" s="86"/>
      <c r="O24" s="86"/>
      <c r="P24" s="86"/>
      <c r="Q24" s="86"/>
      <c r="R24" s="86"/>
      <c r="S24" s="86"/>
      <c r="T24" s="86"/>
      <c r="U24" s="86"/>
      <c r="V24" s="86"/>
      <c r="W24" s="86"/>
      <c r="X24" s="86"/>
      <c r="Y24" s="86"/>
      <c r="Z24" s="86"/>
      <c r="AA24" s="86"/>
      <c r="AB24" s="86"/>
      <c r="AC24" s="86"/>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64">
        <f>SUBTOTAL(3,D24:BA24)</f>
        <v>10</v>
      </c>
    </row>
    <row r="25" spans="1:54" s="64" customFormat="1" ht="42" customHeight="1" x14ac:dyDescent="0.15">
      <c r="A25" s="67" t="s">
        <v>319</v>
      </c>
      <c r="B25" s="70" t="s">
        <v>776</v>
      </c>
      <c r="C25" s="69" t="s">
        <v>808</v>
      </c>
      <c r="D25" s="85" t="s">
        <v>870</v>
      </c>
      <c r="E25" s="85" t="s">
        <v>871</v>
      </c>
      <c r="F25" s="85" t="s">
        <v>727</v>
      </c>
      <c r="G25" s="85" t="s">
        <v>872</v>
      </c>
      <c r="H25" s="85" t="s">
        <v>726</v>
      </c>
      <c r="I25" s="85" t="s">
        <v>728</v>
      </c>
      <c r="J25" s="85" t="s">
        <v>730</v>
      </c>
      <c r="K25" s="83" t="s">
        <v>732</v>
      </c>
      <c r="L25" s="85" t="s">
        <v>729</v>
      </c>
      <c r="M25" s="85" t="s">
        <v>731</v>
      </c>
      <c r="N25" s="85" t="s">
        <v>626</v>
      </c>
      <c r="O25" s="85"/>
      <c r="P25" s="85"/>
      <c r="Q25" s="85"/>
      <c r="R25" s="85"/>
      <c r="S25" s="85"/>
      <c r="T25" s="85"/>
      <c r="U25" s="85"/>
      <c r="V25" s="85"/>
      <c r="W25" s="86"/>
      <c r="X25" s="86"/>
      <c r="Y25" s="86"/>
      <c r="Z25" s="86"/>
      <c r="AA25" s="86"/>
      <c r="AB25" s="86"/>
      <c r="AC25" s="86"/>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64">
        <f>SUBTOTAL(3,D25:BA25)</f>
        <v>11</v>
      </c>
    </row>
    <row r="26" spans="1:54" s="64" customFormat="1" ht="42" customHeight="1" x14ac:dyDescent="0.15">
      <c r="A26" s="67" t="s">
        <v>320</v>
      </c>
      <c r="B26" s="70" t="s">
        <v>777</v>
      </c>
      <c r="C26" s="69" t="s">
        <v>809</v>
      </c>
      <c r="D26" s="85" t="s">
        <v>638</v>
      </c>
      <c r="E26" s="85" t="s">
        <v>639</v>
      </c>
      <c r="F26" s="85" t="s">
        <v>640</v>
      </c>
      <c r="G26" s="85" t="s">
        <v>641</v>
      </c>
      <c r="H26" s="85" t="s">
        <v>642</v>
      </c>
      <c r="I26" s="85"/>
      <c r="J26" s="85"/>
      <c r="K26" s="85"/>
      <c r="L26" s="88"/>
      <c r="M26" s="86"/>
      <c r="N26" s="86"/>
      <c r="O26" s="86"/>
      <c r="P26" s="86"/>
      <c r="Q26" s="86"/>
      <c r="R26" s="86"/>
      <c r="S26" s="86"/>
      <c r="T26" s="86"/>
      <c r="U26" s="86"/>
      <c r="V26" s="86"/>
      <c r="W26" s="86"/>
      <c r="X26" s="86"/>
      <c r="Y26" s="86"/>
      <c r="Z26" s="86"/>
      <c r="AA26" s="86"/>
      <c r="AB26" s="86"/>
      <c r="AC26" s="86"/>
      <c r="AD26" s="86"/>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64">
        <f t="shared" si="1"/>
        <v>5</v>
      </c>
    </row>
    <row r="27" spans="1:54" s="64" customFormat="1" ht="42" customHeight="1" x14ac:dyDescent="0.15">
      <c r="A27" s="67" t="s">
        <v>313</v>
      </c>
      <c r="B27" s="70" t="s">
        <v>778</v>
      </c>
      <c r="C27" s="69" t="s">
        <v>810</v>
      </c>
      <c r="D27" s="85" t="s">
        <v>873</v>
      </c>
      <c r="E27" s="85" t="s">
        <v>742</v>
      </c>
      <c r="F27" s="85" t="s">
        <v>874</v>
      </c>
      <c r="G27" s="85" t="s">
        <v>661</v>
      </c>
      <c r="H27" s="85" t="s">
        <v>662</v>
      </c>
      <c r="I27" s="85" t="s">
        <v>663</v>
      </c>
      <c r="J27" s="85" t="s">
        <v>733</v>
      </c>
      <c r="K27" s="85" t="s">
        <v>658</v>
      </c>
      <c r="L27" s="85" t="s">
        <v>659</v>
      </c>
      <c r="M27" s="85" t="s">
        <v>660</v>
      </c>
      <c r="N27" s="85" t="s">
        <v>875</v>
      </c>
      <c r="O27" s="86"/>
      <c r="P27" s="86"/>
      <c r="Q27" s="86"/>
      <c r="R27" s="86"/>
      <c r="S27" s="86"/>
      <c r="T27" s="86"/>
      <c r="U27" s="86"/>
      <c r="V27" s="86"/>
      <c r="W27" s="86"/>
      <c r="X27" s="86"/>
      <c r="Y27" s="86"/>
      <c r="Z27" s="86"/>
      <c r="AA27" s="86"/>
      <c r="AB27" s="86"/>
      <c r="AC27" s="86"/>
      <c r="AD27" s="86"/>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64">
        <f t="shared" si="1"/>
        <v>11</v>
      </c>
    </row>
    <row r="28" spans="1:54" s="64" customFormat="1" ht="42" customHeight="1" x14ac:dyDescent="0.15">
      <c r="A28" s="67" t="s">
        <v>536</v>
      </c>
      <c r="B28" s="70" t="s">
        <v>779</v>
      </c>
      <c r="C28" s="69" t="s">
        <v>811</v>
      </c>
      <c r="D28" s="85" t="s">
        <v>749</v>
      </c>
      <c r="E28" s="85" t="s">
        <v>876</v>
      </c>
      <c r="F28" s="85"/>
      <c r="G28" s="85"/>
      <c r="H28" s="85"/>
      <c r="I28" s="86"/>
      <c r="J28" s="86"/>
      <c r="K28" s="86"/>
      <c r="L28" s="86"/>
      <c r="M28" s="86"/>
      <c r="N28" s="86"/>
      <c r="O28" s="86"/>
      <c r="P28" s="86"/>
      <c r="Q28" s="86"/>
      <c r="R28" s="86"/>
      <c r="S28" s="86"/>
      <c r="T28" s="86"/>
      <c r="U28" s="86"/>
      <c r="V28" s="86"/>
      <c r="W28" s="86"/>
      <c r="X28" s="86"/>
      <c r="Y28" s="86"/>
      <c r="Z28" s="86"/>
      <c r="AA28" s="86"/>
      <c r="AB28" s="86"/>
      <c r="AC28" s="86"/>
      <c r="AD28" s="86"/>
      <c r="AE28" s="82"/>
      <c r="AF28" s="82"/>
      <c r="AG28" s="82"/>
      <c r="AH28" s="82"/>
      <c r="AI28" s="82"/>
      <c r="AJ28" s="82"/>
      <c r="AK28" s="82"/>
      <c r="AL28" s="82"/>
      <c r="AM28" s="82"/>
      <c r="AN28" s="82"/>
      <c r="AO28" s="82"/>
      <c r="AP28" s="82"/>
      <c r="AQ28" s="82"/>
      <c r="AR28" s="82"/>
      <c r="AS28" s="82"/>
      <c r="AT28" s="82"/>
      <c r="AU28" s="82"/>
      <c r="AV28" s="82"/>
      <c r="AW28" s="82"/>
      <c r="AX28" s="82"/>
      <c r="AY28" s="82"/>
      <c r="AZ28" s="82"/>
      <c r="BA28" s="87"/>
      <c r="BB28" s="64">
        <f t="shared" si="1"/>
        <v>2</v>
      </c>
    </row>
    <row r="29" spans="1:54" s="64" customFormat="1" ht="42" customHeight="1" x14ac:dyDescent="0.15">
      <c r="A29" s="67" t="s">
        <v>537</v>
      </c>
      <c r="B29" s="70" t="s">
        <v>780</v>
      </c>
      <c r="C29" s="68" t="s">
        <v>812</v>
      </c>
      <c r="D29" s="85" t="s">
        <v>667</v>
      </c>
      <c r="E29" s="85" t="s">
        <v>668</v>
      </c>
      <c r="F29" s="90" t="s">
        <v>743</v>
      </c>
      <c r="G29" s="85" t="s">
        <v>669</v>
      </c>
      <c r="H29" s="85" t="s">
        <v>673</v>
      </c>
      <c r="I29" s="90" t="s">
        <v>672</v>
      </c>
      <c r="J29" s="90" t="s">
        <v>670</v>
      </c>
      <c r="K29" s="90" t="s">
        <v>671</v>
      </c>
      <c r="L29" s="95" t="s">
        <v>877</v>
      </c>
      <c r="M29" s="85"/>
      <c r="N29" s="85"/>
      <c r="O29" s="85"/>
      <c r="P29" s="85"/>
      <c r="Q29" s="90"/>
      <c r="R29" s="90"/>
      <c r="S29" s="85"/>
      <c r="T29" s="85"/>
      <c r="U29" s="86"/>
      <c r="V29" s="86"/>
      <c r="W29" s="86"/>
      <c r="X29" s="86"/>
      <c r="Y29" s="86"/>
      <c r="Z29" s="86"/>
      <c r="AA29" s="86"/>
      <c r="AB29" s="86"/>
      <c r="AC29" s="86"/>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64">
        <f>SUBTOTAL(3,D29:BA29)</f>
        <v>9</v>
      </c>
    </row>
    <row r="30" spans="1:54" s="64" customFormat="1" ht="42" customHeight="1" x14ac:dyDescent="0.15">
      <c r="A30" s="67" t="s">
        <v>538</v>
      </c>
      <c r="B30" s="70" t="s">
        <v>781</v>
      </c>
      <c r="C30" s="68" t="s">
        <v>813</v>
      </c>
      <c r="D30" s="85" t="s">
        <v>878</v>
      </c>
      <c r="E30" s="85" t="s">
        <v>879</v>
      </c>
      <c r="F30" s="85" t="s">
        <v>674</v>
      </c>
      <c r="G30" s="90" t="s">
        <v>880</v>
      </c>
      <c r="H30" s="90" t="s">
        <v>675</v>
      </c>
      <c r="I30" s="90"/>
      <c r="K30" s="90"/>
      <c r="L30" s="90"/>
      <c r="M30" s="85"/>
      <c r="N30" s="85"/>
      <c r="O30" s="84"/>
      <c r="P30" s="86"/>
      <c r="Q30" s="86"/>
      <c r="R30" s="86"/>
      <c r="S30" s="86"/>
      <c r="T30" s="86"/>
      <c r="U30" s="86"/>
      <c r="V30" s="86"/>
      <c r="W30" s="86"/>
      <c r="X30" s="86"/>
      <c r="Y30" s="86"/>
      <c r="Z30" s="86"/>
      <c r="AA30" s="86"/>
      <c r="AB30" s="86"/>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64">
        <f>SUBTOTAL(3,D30:BA30)</f>
        <v>5</v>
      </c>
    </row>
    <row r="31" spans="1:54" s="64" customFormat="1" ht="42" customHeight="1" x14ac:dyDescent="0.15">
      <c r="A31" s="67" t="s">
        <v>539</v>
      </c>
      <c r="B31" s="70" t="s">
        <v>782</v>
      </c>
      <c r="C31" s="68" t="s">
        <v>814</v>
      </c>
      <c r="D31" s="85" t="s">
        <v>734</v>
      </c>
      <c r="E31" s="90" t="s">
        <v>664</v>
      </c>
      <c r="F31" s="90" t="s">
        <v>665</v>
      </c>
      <c r="G31" s="85" t="s">
        <v>666</v>
      </c>
      <c r="H31" s="90" t="s">
        <v>881</v>
      </c>
      <c r="I31" s="90"/>
      <c r="J31" s="85"/>
      <c r="K31" s="85"/>
      <c r="L31" s="85"/>
      <c r="M31" s="90"/>
      <c r="N31" s="90"/>
      <c r="O31" s="90"/>
      <c r="P31" s="90"/>
      <c r="Q31" s="85"/>
      <c r="R31" s="85"/>
      <c r="S31" s="85"/>
      <c r="T31" s="85"/>
      <c r="U31" s="90"/>
      <c r="V31" s="90"/>
      <c r="W31" s="90"/>
      <c r="X31" s="90"/>
      <c r="Y31" s="90"/>
      <c r="Z31" s="90"/>
      <c r="AA31" s="90"/>
      <c r="AB31" s="85"/>
      <c r="AC31" s="82"/>
      <c r="AD31" s="82"/>
      <c r="AE31" s="82"/>
      <c r="AF31" s="82"/>
      <c r="AG31" s="82"/>
      <c r="AH31" s="82"/>
      <c r="AI31" s="82"/>
      <c r="AJ31" s="82"/>
      <c r="AK31" s="82"/>
      <c r="AL31" s="82"/>
      <c r="AM31" s="82"/>
      <c r="AN31" s="82"/>
      <c r="AO31" s="82"/>
      <c r="AP31" s="82"/>
      <c r="AQ31" s="82"/>
      <c r="AR31" s="82"/>
      <c r="AS31" s="82"/>
      <c r="AT31" s="82"/>
      <c r="AU31" s="82"/>
      <c r="AV31" s="82"/>
      <c r="AW31" s="82"/>
      <c r="AX31" s="82"/>
      <c r="AY31" s="87"/>
      <c r="AZ31" s="87"/>
      <c r="BA31" s="87"/>
      <c r="BB31" s="64">
        <f>SUBTOTAL(3,D31:BA31)</f>
        <v>5</v>
      </c>
    </row>
    <row r="32" spans="1:54" s="64" customFormat="1" ht="42" customHeight="1" x14ac:dyDescent="0.15">
      <c r="A32" s="67" t="s">
        <v>8</v>
      </c>
      <c r="B32" s="70" t="s">
        <v>783</v>
      </c>
      <c r="C32" s="68" t="s">
        <v>815</v>
      </c>
      <c r="D32" s="90" t="s">
        <v>676</v>
      </c>
      <c r="E32" s="90" t="s">
        <v>882</v>
      </c>
      <c r="F32" s="90"/>
      <c r="G32" s="90"/>
      <c r="H32" s="90"/>
      <c r="I32" s="86"/>
      <c r="J32" s="86"/>
      <c r="K32" s="86"/>
      <c r="L32" s="86"/>
      <c r="M32" s="86"/>
      <c r="N32" s="86"/>
      <c r="O32" s="86"/>
      <c r="P32" s="86"/>
      <c r="Q32" s="86"/>
      <c r="R32" s="86"/>
      <c r="S32" s="86"/>
      <c r="T32" s="86"/>
      <c r="U32" s="86"/>
      <c r="V32" s="86"/>
      <c r="W32" s="86"/>
      <c r="X32" s="86"/>
      <c r="Y32" s="86"/>
      <c r="Z32" s="86"/>
      <c r="AA32" s="86"/>
      <c r="AB32" s="86"/>
      <c r="AC32" s="86"/>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64">
        <f t="shared" si="1"/>
        <v>2</v>
      </c>
    </row>
    <row r="33" spans="1:54" s="64" customFormat="1" ht="42" customHeight="1" x14ac:dyDescent="0.15">
      <c r="A33" s="67" t="s">
        <v>762</v>
      </c>
      <c r="B33" s="70" t="s">
        <v>784</v>
      </c>
      <c r="C33" s="70"/>
      <c r="D33" s="97"/>
      <c r="E33" s="97"/>
      <c r="F33" s="97"/>
      <c r="G33" s="97"/>
      <c r="H33" s="97"/>
      <c r="I33" s="97"/>
      <c r="J33" s="97"/>
      <c r="K33" s="97"/>
      <c r="L33" s="97"/>
      <c r="M33" s="97"/>
      <c r="N33" s="97"/>
      <c r="O33" s="97"/>
      <c r="P33" s="97"/>
      <c r="Q33" s="97"/>
      <c r="R33" s="97"/>
      <c r="S33" s="97"/>
      <c r="T33" s="97"/>
      <c r="U33" s="97"/>
      <c r="V33" s="97"/>
      <c r="W33" s="97"/>
      <c r="X33" s="97"/>
      <c r="Y33" s="97"/>
      <c r="Z33" s="97"/>
      <c r="AA33" s="45"/>
      <c r="AB33" s="45"/>
      <c r="AC33" s="45"/>
      <c r="AD33" s="45"/>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64">
        <f>SUM(BB2:BB32)</f>
        <v>264</v>
      </c>
    </row>
  </sheetData>
  <sheetProtection selectLockedCells="1"/>
  <phoneticPr fontId="2"/>
  <pageMargins left="0.59055118110236227" right="0.59055118110236227" top="0.59055118110236227" bottom="0.47244094488188981" header="0.27559055118110237" footer="0.23622047244094491"/>
  <pageSetup paperSize="8" fitToHeight="0" orientation="landscape" r:id="rId1"/>
  <headerFooter alignWithMargins="0"/>
  <ignoredErrors>
    <ignoredError sqref="A24 A25:A28 A29:A32"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526"/>
  <sheetViews>
    <sheetView workbookViewId="0">
      <selection activeCell="B1" sqref="B1"/>
    </sheetView>
  </sheetViews>
  <sheetFormatPr defaultRowHeight="11.25" customHeight="1" x14ac:dyDescent="0.15"/>
  <cols>
    <col min="1" max="1" width="37.75" style="17" bestFit="1" customWidth="1"/>
    <col min="2" max="2" width="9" style="21"/>
    <col min="3" max="16384" width="9" style="17"/>
  </cols>
  <sheetData>
    <row r="1" spans="1:2" ht="11.25" customHeight="1" x14ac:dyDescent="0.15">
      <c r="A1" s="15" t="s">
        <v>272</v>
      </c>
      <c r="B1" s="16" t="e">
        <f>#REF!</f>
        <v>#REF!</v>
      </c>
    </row>
    <row r="2" spans="1:2" ht="11.25" customHeight="1" x14ac:dyDescent="0.15">
      <c r="A2" s="15" t="s">
        <v>457</v>
      </c>
      <c r="B2" s="16" t="e">
        <f>#REF!</f>
        <v>#REF!</v>
      </c>
    </row>
    <row r="3" spans="1:2" ht="11.25" customHeight="1" x14ac:dyDescent="0.15">
      <c r="A3" s="15" t="s">
        <v>364</v>
      </c>
      <c r="B3" s="18" t="e">
        <f>#REF!</f>
        <v>#REF!</v>
      </c>
    </row>
    <row r="4" spans="1:2" ht="11.25" customHeight="1" x14ac:dyDescent="0.15">
      <c r="A4" s="15" t="s">
        <v>368</v>
      </c>
      <c r="B4" s="19"/>
    </row>
    <row r="5" spans="1:2" ht="11.25" customHeight="1" x14ac:dyDescent="0.15">
      <c r="A5" s="15" t="s">
        <v>369</v>
      </c>
      <c r="B5" s="16" t="e">
        <f>#REF!</f>
        <v>#REF!</v>
      </c>
    </row>
    <row r="6" spans="1:2" ht="11.25" customHeight="1" x14ac:dyDescent="0.15">
      <c r="A6" s="15" t="s">
        <v>370</v>
      </c>
      <c r="B6" s="16" t="e">
        <f>#REF!</f>
        <v>#REF!</v>
      </c>
    </row>
    <row r="7" spans="1:2" ht="11.25" customHeight="1" x14ac:dyDescent="0.15">
      <c r="A7" s="15" t="s">
        <v>371</v>
      </c>
      <c r="B7" s="16" t="e">
        <f>#REF!</f>
        <v>#REF!</v>
      </c>
    </row>
    <row r="8" spans="1:2" ht="11.25" customHeight="1" x14ac:dyDescent="0.15">
      <c r="A8" s="15" t="s">
        <v>372</v>
      </c>
      <c r="B8" s="16" t="e">
        <f>#REF!</f>
        <v>#REF!</v>
      </c>
    </row>
    <row r="9" spans="1:2" ht="11.25" customHeight="1" x14ac:dyDescent="0.15">
      <c r="A9" s="15" t="s">
        <v>373</v>
      </c>
      <c r="B9" s="16" t="e">
        <f>#REF!</f>
        <v>#REF!</v>
      </c>
    </row>
    <row r="10" spans="1:2" ht="11.25" customHeight="1" x14ac:dyDescent="0.15">
      <c r="A10" s="15" t="s">
        <v>374</v>
      </c>
      <c r="B10" s="16" t="e">
        <f>#REF!</f>
        <v>#REF!</v>
      </c>
    </row>
    <row r="11" spans="1:2" ht="11.25" customHeight="1" x14ac:dyDescent="0.15">
      <c r="A11" s="15" t="s">
        <v>375</v>
      </c>
      <c r="B11" s="16" t="e">
        <f>#REF!</f>
        <v>#REF!</v>
      </c>
    </row>
    <row r="12" spans="1:2" ht="11.25" customHeight="1" x14ac:dyDescent="0.15">
      <c r="A12" s="15" t="s">
        <v>376</v>
      </c>
      <c r="B12" s="16" t="e">
        <f>#REF!</f>
        <v>#REF!</v>
      </c>
    </row>
    <row r="13" spans="1:2" ht="11.25" customHeight="1" x14ac:dyDescent="0.15">
      <c r="A13" s="15" t="s">
        <v>371</v>
      </c>
      <c r="B13" s="16" t="e">
        <f>#REF!</f>
        <v>#REF!</v>
      </c>
    </row>
    <row r="14" spans="1:2" ht="11.25" customHeight="1" x14ac:dyDescent="0.15">
      <c r="A14" s="15" t="s">
        <v>273</v>
      </c>
      <c r="B14" s="19"/>
    </row>
    <row r="15" spans="1:2" ht="11.25" customHeight="1" x14ac:dyDescent="0.15">
      <c r="A15" s="15" t="s">
        <v>377</v>
      </c>
      <c r="B15" s="16" t="e">
        <f>#REF!</f>
        <v>#REF!</v>
      </c>
    </row>
    <row r="16" spans="1:2" ht="11.25" customHeight="1" x14ac:dyDescent="0.15">
      <c r="A16" s="15" t="s">
        <v>378</v>
      </c>
      <c r="B16" s="16" t="e">
        <f>#REF!</f>
        <v>#REF!</v>
      </c>
    </row>
    <row r="17" spans="1:2" ht="11.25" customHeight="1" x14ac:dyDescent="0.15">
      <c r="A17" s="15" t="s">
        <v>379</v>
      </c>
      <c r="B17" s="16" t="e">
        <f>#REF!</f>
        <v>#REF!</v>
      </c>
    </row>
    <row r="18" spans="1:2" ht="11.25" customHeight="1" x14ac:dyDescent="0.15">
      <c r="A18" s="15" t="s">
        <v>380</v>
      </c>
      <c r="B18" s="16" t="e">
        <f>#REF!</f>
        <v>#REF!</v>
      </c>
    </row>
    <row r="19" spans="1:2" ht="11.25" customHeight="1" x14ac:dyDescent="0.15">
      <c r="A19" s="15" t="s">
        <v>379</v>
      </c>
      <c r="B19" s="16" t="e">
        <f>#REF!</f>
        <v>#REF!</v>
      </c>
    </row>
    <row r="20" spans="1:2" ht="11.25" customHeight="1" x14ac:dyDescent="0.15">
      <c r="A20" s="15" t="s">
        <v>274</v>
      </c>
      <c r="B20" s="16" t="e">
        <f>#REF!</f>
        <v>#REF!</v>
      </c>
    </row>
    <row r="21" spans="1:2" ht="11.25" customHeight="1" x14ac:dyDescent="0.15">
      <c r="A21" s="15" t="s">
        <v>275</v>
      </c>
      <c r="B21" s="20"/>
    </row>
    <row r="22" spans="1:2" ht="11.25" customHeight="1" x14ac:dyDescent="0.15">
      <c r="A22" s="15" t="s">
        <v>381</v>
      </c>
      <c r="B22" s="16" t="e">
        <f>#REF!</f>
        <v>#REF!</v>
      </c>
    </row>
    <row r="23" spans="1:2" ht="11.25" customHeight="1" x14ac:dyDescent="0.15">
      <c r="A23" s="15" t="s">
        <v>382</v>
      </c>
      <c r="B23" s="16" t="e">
        <f>#REF!</f>
        <v>#REF!</v>
      </c>
    </row>
    <row r="24" spans="1:2" ht="11.25" customHeight="1" x14ac:dyDescent="0.15">
      <c r="A24" s="15" t="s">
        <v>383</v>
      </c>
      <c r="B24" s="16" t="e">
        <f>#REF!</f>
        <v>#REF!</v>
      </c>
    </row>
    <row r="25" spans="1:2" ht="11.25" customHeight="1" x14ac:dyDescent="0.15">
      <c r="A25" s="15" t="s">
        <v>384</v>
      </c>
      <c r="B25" s="16" t="e">
        <f>#REF!</f>
        <v>#REF!</v>
      </c>
    </row>
    <row r="26" spans="1:2" ht="11.25" customHeight="1" x14ac:dyDescent="0.15">
      <c r="A26" s="15" t="s">
        <v>385</v>
      </c>
      <c r="B26" s="16" t="e">
        <f>#REF!</f>
        <v>#REF!</v>
      </c>
    </row>
    <row r="27" spans="1:2" ht="11.25" customHeight="1" x14ac:dyDescent="0.15">
      <c r="A27" s="15" t="s">
        <v>386</v>
      </c>
      <c r="B27" s="16" t="e">
        <f>#REF!</f>
        <v>#REF!</v>
      </c>
    </row>
    <row r="28" spans="1:2" ht="11.25" customHeight="1" x14ac:dyDescent="0.15">
      <c r="A28" s="15" t="s">
        <v>387</v>
      </c>
      <c r="B28" s="16" t="e">
        <f>#REF!</f>
        <v>#REF!</v>
      </c>
    </row>
    <row r="29" spans="1:2" ht="11.25" customHeight="1" x14ac:dyDescent="0.15">
      <c r="A29" s="15" t="s">
        <v>388</v>
      </c>
      <c r="B29" s="16" t="e">
        <f>#REF!</f>
        <v>#REF!</v>
      </c>
    </row>
    <row r="30" spans="1:2" ht="11.25" customHeight="1" x14ac:dyDescent="0.15">
      <c r="A30" s="15" t="s">
        <v>389</v>
      </c>
      <c r="B30" s="16" t="e">
        <f>#REF!</f>
        <v>#REF!</v>
      </c>
    </row>
    <row r="31" spans="1:2" ht="11.25" customHeight="1" x14ac:dyDescent="0.15">
      <c r="A31" s="15" t="s">
        <v>390</v>
      </c>
      <c r="B31" s="16" t="e">
        <f>#REF!</f>
        <v>#REF!</v>
      </c>
    </row>
    <row r="32" spans="1:2" ht="11.25" customHeight="1" x14ac:dyDescent="0.15">
      <c r="A32" s="15" t="s">
        <v>391</v>
      </c>
      <c r="B32" s="20"/>
    </row>
    <row r="33" spans="1:2" ht="11.25" customHeight="1" x14ac:dyDescent="0.15">
      <c r="A33" s="15" t="s">
        <v>392</v>
      </c>
      <c r="B33" s="16" t="e">
        <f>#REF!</f>
        <v>#REF!</v>
      </c>
    </row>
    <row r="34" spans="1:2" ht="11.25" customHeight="1" x14ac:dyDescent="0.15">
      <c r="A34" s="15" t="s">
        <v>393</v>
      </c>
      <c r="B34" s="16" t="e">
        <f>#REF!</f>
        <v>#REF!</v>
      </c>
    </row>
    <row r="35" spans="1:2" ht="11.25" customHeight="1" x14ac:dyDescent="0.15">
      <c r="A35" s="15" t="s">
        <v>394</v>
      </c>
      <c r="B35" s="16" t="e">
        <f>#REF!</f>
        <v>#REF!</v>
      </c>
    </row>
    <row r="36" spans="1:2" ht="11.25" customHeight="1" x14ac:dyDescent="0.15">
      <c r="A36" s="15" t="s">
        <v>395</v>
      </c>
      <c r="B36" s="16" t="e">
        <f>#REF!</f>
        <v>#REF!</v>
      </c>
    </row>
    <row r="37" spans="1:2" ht="11.25" customHeight="1" x14ac:dyDescent="0.15">
      <c r="A37" s="15" t="s">
        <v>365</v>
      </c>
      <c r="B37" s="16" t="e">
        <f>#REF!</f>
        <v>#REF!</v>
      </c>
    </row>
    <row r="38" spans="1:2" ht="11.25" customHeight="1" x14ac:dyDescent="0.15">
      <c r="A38" s="15" t="s">
        <v>366</v>
      </c>
      <c r="B38" s="16" t="e">
        <f>#REF!</f>
        <v>#REF!</v>
      </c>
    </row>
    <row r="39" spans="1:2" ht="11.25" customHeight="1" x14ac:dyDescent="0.15">
      <c r="A39" s="15" t="s">
        <v>367</v>
      </c>
      <c r="B39" s="16" t="e">
        <f>#REF!</f>
        <v>#REF!</v>
      </c>
    </row>
    <row r="40" spans="1:2" ht="11.25" customHeight="1" x14ac:dyDescent="0.15">
      <c r="A40" s="15" t="s">
        <v>276</v>
      </c>
      <c r="B40" s="20"/>
    </row>
    <row r="41" spans="1:2" ht="11.25" customHeight="1" x14ac:dyDescent="0.15">
      <c r="A41" s="15" t="s">
        <v>396</v>
      </c>
      <c r="B41" s="16" t="e">
        <f>#REF!</f>
        <v>#REF!</v>
      </c>
    </row>
    <row r="42" spans="1:2" ht="11.25" customHeight="1" x14ac:dyDescent="0.15">
      <c r="A42" s="15" t="s">
        <v>397</v>
      </c>
      <c r="B42" s="16" t="e">
        <f>#REF!</f>
        <v>#REF!</v>
      </c>
    </row>
    <row r="43" spans="1:2" ht="11.25" customHeight="1" x14ac:dyDescent="0.15">
      <c r="A43" s="15" t="s">
        <v>398</v>
      </c>
      <c r="B43" s="16" t="e">
        <f>#REF!</f>
        <v>#REF!</v>
      </c>
    </row>
    <row r="44" spans="1:2" ht="11.25" customHeight="1" x14ac:dyDescent="0.15">
      <c r="A44" s="15" t="s">
        <v>399</v>
      </c>
      <c r="B44" s="16" t="e">
        <f>#REF!</f>
        <v>#REF!</v>
      </c>
    </row>
    <row r="45" spans="1:2" ht="11.25" customHeight="1" x14ac:dyDescent="0.15">
      <c r="A45" s="15" t="s">
        <v>400</v>
      </c>
      <c r="B45" s="16" t="e">
        <f>#REF!</f>
        <v>#REF!</v>
      </c>
    </row>
    <row r="46" spans="1:2" ht="11.25" customHeight="1" x14ac:dyDescent="0.15">
      <c r="A46" s="15" t="s">
        <v>401</v>
      </c>
      <c r="B46" s="16" t="e">
        <f>#REF!</f>
        <v>#REF!</v>
      </c>
    </row>
    <row r="47" spans="1:2" ht="11.25" customHeight="1" x14ac:dyDescent="0.15">
      <c r="A47" s="15" t="s">
        <v>402</v>
      </c>
      <c r="B47" s="16" t="e">
        <f>#REF!</f>
        <v>#REF!</v>
      </c>
    </row>
    <row r="48" spans="1:2" ht="11.25" customHeight="1" x14ac:dyDescent="0.15">
      <c r="A48" s="15" t="s">
        <v>403</v>
      </c>
      <c r="B48" s="16" t="e">
        <f>#REF!</f>
        <v>#REF!</v>
      </c>
    </row>
    <row r="49" spans="1:2" ht="11.25" customHeight="1" x14ac:dyDescent="0.15">
      <c r="A49" s="15" t="s">
        <v>404</v>
      </c>
      <c r="B49" s="16" t="e">
        <f>#REF!</f>
        <v>#REF!</v>
      </c>
    </row>
    <row r="50" spans="1:2" ht="11.25" customHeight="1" x14ac:dyDescent="0.15">
      <c r="A50" s="15" t="s">
        <v>405</v>
      </c>
      <c r="B50" s="16" t="e">
        <f>#REF!</f>
        <v>#REF!</v>
      </c>
    </row>
    <row r="51" spans="1:2" ht="11.25" customHeight="1" x14ac:dyDescent="0.15">
      <c r="A51" s="15" t="s">
        <v>406</v>
      </c>
      <c r="B51" s="16" t="e">
        <f>#REF!</f>
        <v>#REF!</v>
      </c>
    </row>
    <row r="52" spans="1:2" ht="11.25" customHeight="1" x14ac:dyDescent="0.15">
      <c r="A52" s="15" t="s">
        <v>407</v>
      </c>
      <c r="B52" s="16" t="e">
        <f>#REF!</f>
        <v>#REF!</v>
      </c>
    </row>
    <row r="53" spans="1:2" ht="11.25" customHeight="1" x14ac:dyDescent="0.15">
      <c r="A53" s="15" t="s">
        <v>408</v>
      </c>
      <c r="B53" s="16" t="e">
        <f>#REF!</f>
        <v>#REF!</v>
      </c>
    </row>
    <row r="54" spans="1:2" ht="11.25" customHeight="1" x14ac:dyDescent="0.15">
      <c r="A54" s="15" t="s">
        <v>409</v>
      </c>
      <c r="B54" s="16" t="e">
        <f>#REF!</f>
        <v>#REF!</v>
      </c>
    </row>
    <row r="55" spans="1:2" ht="11.25" customHeight="1" x14ac:dyDescent="0.15">
      <c r="A55" s="15" t="s">
        <v>410</v>
      </c>
      <c r="B55" s="16" t="e">
        <f>#REF!</f>
        <v>#REF!</v>
      </c>
    </row>
    <row r="56" spans="1:2" ht="11.25" customHeight="1" x14ac:dyDescent="0.15">
      <c r="A56" s="15" t="s">
        <v>411</v>
      </c>
      <c r="B56" s="16" t="e">
        <f>#REF!</f>
        <v>#REF!</v>
      </c>
    </row>
    <row r="57" spans="1:2" ht="11.25" customHeight="1" x14ac:dyDescent="0.15">
      <c r="A57" s="15" t="s">
        <v>412</v>
      </c>
      <c r="B57" s="16" t="e">
        <f>#REF!</f>
        <v>#REF!</v>
      </c>
    </row>
    <row r="58" spans="1:2" ht="11.25" customHeight="1" x14ac:dyDescent="0.15">
      <c r="A58" s="15" t="s">
        <v>413</v>
      </c>
      <c r="B58" s="16" t="e">
        <f>#REF!</f>
        <v>#REF!</v>
      </c>
    </row>
    <row r="59" spans="1:2" ht="11.25" customHeight="1" x14ac:dyDescent="0.15">
      <c r="A59" s="15" t="s">
        <v>414</v>
      </c>
      <c r="B59" s="16" t="e">
        <f>#REF!</f>
        <v>#REF!</v>
      </c>
    </row>
    <row r="60" spans="1:2" ht="11.25" customHeight="1" x14ac:dyDescent="0.15">
      <c r="A60" s="15" t="s">
        <v>397</v>
      </c>
      <c r="B60" s="16" t="e">
        <f>#REF!</f>
        <v>#REF!</v>
      </c>
    </row>
    <row r="61" spans="1:2" ht="11.25" customHeight="1" x14ac:dyDescent="0.15">
      <c r="A61" s="15" t="s">
        <v>398</v>
      </c>
      <c r="B61" s="16" t="e">
        <f>#REF!</f>
        <v>#REF!</v>
      </c>
    </row>
    <row r="62" spans="1:2" ht="11.25" customHeight="1" x14ac:dyDescent="0.15">
      <c r="A62" s="15" t="s">
        <v>399</v>
      </c>
      <c r="B62" s="16" t="e">
        <f>#REF!</f>
        <v>#REF!</v>
      </c>
    </row>
    <row r="63" spans="1:2" ht="11.25" customHeight="1" x14ac:dyDescent="0.15">
      <c r="A63" s="15" t="s">
        <v>400</v>
      </c>
      <c r="B63" s="16" t="e">
        <f>#REF!</f>
        <v>#REF!</v>
      </c>
    </row>
    <row r="64" spans="1:2" ht="11.25" customHeight="1" x14ac:dyDescent="0.15">
      <c r="A64" s="15" t="s">
        <v>401</v>
      </c>
      <c r="B64" s="16" t="e">
        <f>#REF!</f>
        <v>#REF!</v>
      </c>
    </row>
    <row r="65" spans="1:2" ht="11.25" customHeight="1" x14ac:dyDescent="0.15">
      <c r="A65" s="15" t="s">
        <v>402</v>
      </c>
      <c r="B65" s="16" t="e">
        <f>#REF!</f>
        <v>#REF!</v>
      </c>
    </row>
    <row r="66" spans="1:2" ht="11.25" customHeight="1" x14ac:dyDescent="0.15">
      <c r="A66" s="15" t="s">
        <v>403</v>
      </c>
      <c r="B66" s="16" t="e">
        <f>#REF!</f>
        <v>#REF!</v>
      </c>
    </row>
    <row r="67" spans="1:2" ht="11.25" customHeight="1" x14ac:dyDescent="0.15">
      <c r="A67" s="15" t="s">
        <v>404</v>
      </c>
      <c r="B67" s="16" t="e">
        <f>#REF!</f>
        <v>#REF!</v>
      </c>
    </row>
    <row r="68" spans="1:2" ht="11.25" customHeight="1" x14ac:dyDescent="0.15">
      <c r="A68" s="15" t="s">
        <v>405</v>
      </c>
      <c r="B68" s="16" t="e">
        <f>#REF!</f>
        <v>#REF!</v>
      </c>
    </row>
    <row r="69" spans="1:2" ht="11.25" customHeight="1" x14ac:dyDescent="0.15">
      <c r="A69" s="15" t="s">
        <v>406</v>
      </c>
      <c r="B69" s="16" t="e">
        <f>#REF!</f>
        <v>#REF!</v>
      </c>
    </row>
    <row r="70" spans="1:2" ht="11.25" customHeight="1" x14ac:dyDescent="0.15">
      <c r="A70" s="15" t="s">
        <v>407</v>
      </c>
      <c r="B70" s="16" t="e">
        <f>#REF!</f>
        <v>#REF!</v>
      </c>
    </row>
    <row r="71" spans="1:2" ht="11.25" customHeight="1" x14ac:dyDescent="0.15">
      <c r="A71" s="15" t="s">
        <v>408</v>
      </c>
      <c r="B71" s="16" t="e">
        <f>#REF!</f>
        <v>#REF!</v>
      </c>
    </row>
    <row r="72" spans="1:2" ht="11.25" customHeight="1" x14ac:dyDescent="0.15">
      <c r="A72" s="15" t="s">
        <v>409</v>
      </c>
      <c r="B72" s="16" t="e">
        <f>#REF!</f>
        <v>#REF!</v>
      </c>
    </row>
    <row r="73" spans="1:2" ht="11.25" customHeight="1" x14ac:dyDescent="0.15">
      <c r="A73" s="15" t="s">
        <v>410</v>
      </c>
      <c r="B73" s="16" t="e">
        <f>#REF!</f>
        <v>#REF!</v>
      </c>
    </row>
    <row r="74" spans="1:2" ht="11.25" customHeight="1" x14ac:dyDescent="0.15">
      <c r="A74" s="15" t="s">
        <v>411</v>
      </c>
      <c r="B74" s="16" t="e">
        <f>#REF!</f>
        <v>#REF!</v>
      </c>
    </row>
    <row r="75" spans="1:2" ht="11.25" customHeight="1" x14ac:dyDescent="0.15">
      <c r="A75" s="15" t="s">
        <v>412</v>
      </c>
      <c r="B75" s="16" t="e">
        <f>#REF!</f>
        <v>#REF!</v>
      </c>
    </row>
    <row r="76" spans="1:2" ht="11.25" customHeight="1" x14ac:dyDescent="0.15">
      <c r="A76" s="15" t="s">
        <v>413</v>
      </c>
      <c r="B76" s="16" t="e">
        <f>#REF!</f>
        <v>#REF!</v>
      </c>
    </row>
    <row r="77" spans="1:2" ht="11.25" customHeight="1" x14ac:dyDescent="0.15">
      <c r="A77" s="15" t="s">
        <v>415</v>
      </c>
      <c r="B77" s="16" t="e">
        <f>#REF!</f>
        <v>#REF!</v>
      </c>
    </row>
    <row r="78" spans="1:2" ht="11.25" customHeight="1" x14ac:dyDescent="0.15">
      <c r="A78" s="15" t="s">
        <v>397</v>
      </c>
      <c r="B78" s="16" t="e">
        <f>#REF!</f>
        <v>#REF!</v>
      </c>
    </row>
    <row r="79" spans="1:2" ht="11.25" customHeight="1" x14ac:dyDescent="0.15">
      <c r="A79" s="15" t="s">
        <v>398</v>
      </c>
      <c r="B79" s="16" t="e">
        <f>#REF!</f>
        <v>#REF!</v>
      </c>
    </row>
    <row r="80" spans="1:2" ht="11.25" customHeight="1" x14ac:dyDescent="0.15">
      <c r="A80" s="15" t="s">
        <v>399</v>
      </c>
      <c r="B80" s="16" t="e">
        <f>#REF!</f>
        <v>#REF!</v>
      </c>
    </row>
    <row r="81" spans="1:2" ht="11.25" customHeight="1" x14ac:dyDescent="0.15">
      <c r="A81" s="15" t="s">
        <v>400</v>
      </c>
      <c r="B81" s="16" t="e">
        <f>#REF!</f>
        <v>#REF!</v>
      </c>
    </row>
    <row r="82" spans="1:2" ht="11.25" customHeight="1" x14ac:dyDescent="0.15">
      <c r="A82" s="15" t="s">
        <v>401</v>
      </c>
      <c r="B82" s="16" t="e">
        <f>#REF!</f>
        <v>#REF!</v>
      </c>
    </row>
    <row r="83" spans="1:2" ht="11.25" customHeight="1" x14ac:dyDescent="0.15">
      <c r="A83" s="15" t="s">
        <v>402</v>
      </c>
      <c r="B83" s="16" t="e">
        <f>#REF!</f>
        <v>#REF!</v>
      </c>
    </row>
    <row r="84" spans="1:2" ht="11.25" customHeight="1" x14ac:dyDescent="0.15">
      <c r="A84" s="15" t="s">
        <v>403</v>
      </c>
      <c r="B84" s="16" t="e">
        <f>#REF!</f>
        <v>#REF!</v>
      </c>
    </row>
    <row r="85" spans="1:2" ht="11.25" customHeight="1" x14ac:dyDescent="0.15">
      <c r="A85" s="15" t="s">
        <v>404</v>
      </c>
      <c r="B85" s="16" t="e">
        <f>#REF!</f>
        <v>#REF!</v>
      </c>
    </row>
    <row r="86" spans="1:2" ht="11.25" customHeight="1" x14ac:dyDescent="0.15">
      <c r="A86" s="15" t="s">
        <v>405</v>
      </c>
      <c r="B86" s="16" t="e">
        <f>#REF!</f>
        <v>#REF!</v>
      </c>
    </row>
    <row r="87" spans="1:2" ht="11.25" customHeight="1" x14ac:dyDescent="0.15">
      <c r="A87" s="15" t="s">
        <v>406</v>
      </c>
      <c r="B87" s="16" t="e">
        <f>#REF!</f>
        <v>#REF!</v>
      </c>
    </row>
    <row r="88" spans="1:2" ht="11.25" customHeight="1" x14ac:dyDescent="0.15">
      <c r="A88" s="15" t="s">
        <v>407</v>
      </c>
      <c r="B88" s="16" t="e">
        <f>#REF!</f>
        <v>#REF!</v>
      </c>
    </row>
    <row r="89" spans="1:2" ht="11.25" customHeight="1" x14ac:dyDescent="0.15">
      <c r="A89" s="15" t="s">
        <v>408</v>
      </c>
      <c r="B89" s="16" t="e">
        <f>#REF!</f>
        <v>#REF!</v>
      </c>
    </row>
    <row r="90" spans="1:2" ht="11.25" customHeight="1" x14ac:dyDescent="0.15">
      <c r="A90" s="15" t="s">
        <v>409</v>
      </c>
      <c r="B90" s="16" t="e">
        <f>#REF!</f>
        <v>#REF!</v>
      </c>
    </row>
    <row r="91" spans="1:2" ht="11.25" customHeight="1" x14ac:dyDescent="0.15">
      <c r="A91" s="15" t="s">
        <v>410</v>
      </c>
      <c r="B91" s="16" t="e">
        <f>#REF!</f>
        <v>#REF!</v>
      </c>
    </row>
    <row r="92" spans="1:2" ht="11.25" customHeight="1" x14ac:dyDescent="0.15">
      <c r="A92" s="15" t="s">
        <v>411</v>
      </c>
      <c r="B92" s="16" t="e">
        <f>#REF!</f>
        <v>#REF!</v>
      </c>
    </row>
    <row r="93" spans="1:2" ht="11.25" customHeight="1" x14ac:dyDescent="0.15">
      <c r="A93" s="15" t="s">
        <v>412</v>
      </c>
      <c r="B93" s="16" t="e">
        <f>#REF!</f>
        <v>#REF!</v>
      </c>
    </row>
    <row r="94" spans="1:2" ht="11.25" customHeight="1" x14ac:dyDescent="0.15">
      <c r="A94" s="15" t="s">
        <v>413</v>
      </c>
      <c r="B94" s="16" t="e">
        <f>#REF!</f>
        <v>#REF!</v>
      </c>
    </row>
    <row r="95" spans="1:2" ht="11.25" customHeight="1" x14ac:dyDescent="0.15">
      <c r="A95" s="15" t="s">
        <v>416</v>
      </c>
      <c r="B95" s="16" t="e">
        <f>#REF!</f>
        <v>#REF!</v>
      </c>
    </row>
    <row r="96" spans="1:2" ht="11.25" customHeight="1" x14ac:dyDescent="0.15">
      <c r="A96" s="15" t="s">
        <v>397</v>
      </c>
      <c r="B96" s="16" t="e">
        <f>#REF!</f>
        <v>#REF!</v>
      </c>
    </row>
    <row r="97" spans="1:2" ht="11.25" customHeight="1" x14ac:dyDescent="0.15">
      <c r="A97" s="15" t="s">
        <v>398</v>
      </c>
      <c r="B97" s="16" t="e">
        <f>#REF!</f>
        <v>#REF!</v>
      </c>
    </row>
    <row r="98" spans="1:2" ht="11.25" customHeight="1" x14ac:dyDescent="0.15">
      <c r="A98" s="15" t="s">
        <v>399</v>
      </c>
      <c r="B98" s="16" t="e">
        <f>#REF!</f>
        <v>#REF!</v>
      </c>
    </row>
    <row r="99" spans="1:2" ht="11.25" customHeight="1" x14ac:dyDescent="0.15">
      <c r="A99" s="15" t="s">
        <v>400</v>
      </c>
      <c r="B99" s="16" t="e">
        <f>#REF!</f>
        <v>#REF!</v>
      </c>
    </row>
    <row r="100" spans="1:2" ht="11.25" customHeight="1" x14ac:dyDescent="0.15">
      <c r="A100" s="15" t="s">
        <v>401</v>
      </c>
      <c r="B100" s="16" t="e">
        <f>#REF!</f>
        <v>#REF!</v>
      </c>
    </row>
    <row r="101" spans="1:2" ht="11.25" customHeight="1" x14ac:dyDescent="0.15">
      <c r="A101" s="15" t="s">
        <v>402</v>
      </c>
      <c r="B101" s="16" t="e">
        <f>#REF!</f>
        <v>#REF!</v>
      </c>
    </row>
    <row r="102" spans="1:2" ht="11.25" customHeight="1" x14ac:dyDescent="0.15">
      <c r="A102" s="15" t="s">
        <v>403</v>
      </c>
      <c r="B102" s="16" t="e">
        <f>#REF!</f>
        <v>#REF!</v>
      </c>
    </row>
    <row r="103" spans="1:2" ht="11.25" customHeight="1" x14ac:dyDescent="0.15">
      <c r="A103" s="15" t="s">
        <v>404</v>
      </c>
      <c r="B103" s="16" t="e">
        <f>#REF!</f>
        <v>#REF!</v>
      </c>
    </row>
    <row r="104" spans="1:2" ht="11.25" customHeight="1" x14ac:dyDescent="0.15">
      <c r="A104" s="15" t="s">
        <v>405</v>
      </c>
      <c r="B104" s="16" t="e">
        <f>#REF!</f>
        <v>#REF!</v>
      </c>
    </row>
    <row r="105" spans="1:2" ht="11.25" customHeight="1" x14ac:dyDescent="0.15">
      <c r="A105" s="15" t="s">
        <v>406</v>
      </c>
      <c r="B105" s="16" t="e">
        <f>#REF!</f>
        <v>#REF!</v>
      </c>
    </row>
    <row r="106" spans="1:2" ht="11.25" customHeight="1" x14ac:dyDescent="0.15">
      <c r="A106" s="15" t="s">
        <v>407</v>
      </c>
      <c r="B106" s="16" t="e">
        <f>#REF!</f>
        <v>#REF!</v>
      </c>
    </row>
    <row r="107" spans="1:2" ht="11.25" customHeight="1" x14ac:dyDescent="0.15">
      <c r="A107" s="15" t="s">
        <v>408</v>
      </c>
      <c r="B107" s="16" t="e">
        <f>#REF!</f>
        <v>#REF!</v>
      </c>
    </row>
    <row r="108" spans="1:2" ht="11.25" customHeight="1" x14ac:dyDescent="0.15">
      <c r="A108" s="15" t="s">
        <v>409</v>
      </c>
      <c r="B108" s="16" t="e">
        <f>#REF!</f>
        <v>#REF!</v>
      </c>
    </row>
    <row r="109" spans="1:2" ht="11.25" customHeight="1" x14ac:dyDescent="0.15">
      <c r="A109" s="15" t="s">
        <v>410</v>
      </c>
      <c r="B109" s="16" t="e">
        <f>#REF!</f>
        <v>#REF!</v>
      </c>
    </row>
    <row r="110" spans="1:2" ht="11.25" customHeight="1" x14ac:dyDescent="0.15">
      <c r="A110" s="15" t="s">
        <v>411</v>
      </c>
      <c r="B110" s="16" t="e">
        <f>#REF!</f>
        <v>#REF!</v>
      </c>
    </row>
    <row r="111" spans="1:2" ht="11.25" customHeight="1" x14ac:dyDescent="0.15">
      <c r="A111" s="15" t="s">
        <v>412</v>
      </c>
      <c r="B111" s="16" t="e">
        <f>#REF!</f>
        <v>#REF!</v>
      </c>
    </row>
    <row r="112" spans="1:2" ht="11.25" customHeight="1" x14ac:dyDescent="0.15">
      <c r="A112" s="15" t="s">
        <v>413</v>
      </c>
      <c r="B112" s="16" t="e">
        <f>#REF!</f>
        <v>#REF!</v>
      </c>
    </row>
    <row r="113" spans="1:2" ht="11.25" customHeight="1" x14ac:dyDescent="0.15">
      <c r="A113" s="15" t="s">
        <v>417</v>
      </c>
      <c r="B113" s="16" t="e">
        <f>#REF!</f>
        <v>#REF!</v>
      </c>
    </row>
    <row r="114" spans="1:2" ht="11.25" customHeight="1" x14ac:dyDescent="0.15">
      <c r="A114" s="15" t="s">
        <v>397</v>
      </c>
      <c r="B114" s="16" t="e">
        <f>#REF!</f>
        <v>#REF!</v>
      </c>
    </row>
    <row r="115" spans="1:2" ht="11.25" customHeight="1" x14ac:dyDescent="0.15">
      <c r="A115" s="15" t="s">
        <v>398</v>
      </c>
      <c r="B115" s="16" t="e">
        <f>#REF!</f>
        <v>#REF!</v>
      </c>
    </row>
    <row r="116" spans="1:2" ht="11.25" customHeight="1" x14ac:dyDescent="0.15">
      <c r="A116" s="15" t="s">
        <v>399</v>
      </c>
      <c r="B116" s="16" t="e">
        <f>#REF!</f>
        <v>#REF!</v>
      </c>
    </row>
    <row r="117" spans="1:2" ht="11.25" customHeight="1" x14ac:dyDescent="0.15">
      <c r="A117" s="15" t="s">
        <v>400</v>
      </c>
      <c r="B117" s="16" t="e">
        <f>#REF!</f>
        <v>#REF!</v>
      </c>
    </row>
    <row r="118" spans="1:2" ht="11.25" customHeight="1" x14ac:dyDescent="0.15">
      <c r="A118" s="15" t="s">
        <v>401</v>
      </c>
      <c r="B118" s="16" t="e">
        <f>#REF!</f>
        <v>#REF!</v>
      </c>
    </row>
    <row r="119" spans="1:2" ht="11.25" customHeight="1" x14ac:dyDescent="0.15">
      <c r="A119" s="15" t="s">
        <v>402</v>
      </c>
      <c r="B119" s="16" t="e">
        <f>#REF!</f>
        <v>#REF!</v>
      </c>
    </row>
    <row r="120" spans="1:2" ht="11.25" customHeight="1" x14ac:dyDescent="0.15">
      <c r="A120" s="15" t="s">
        <v>403</v>
      </c>
      <c r="B120" s="16" t="e">
        <f>#REF!</f>
        <v>#REF!</v>
      </c>
    </row>
    <row r="121" spans="1:2" ht="11.25" customHeight="1" x14ac:dyDescent="0.15">
      <c r="A121" s="15" t="s">
        <v>404</v>
      </c>
      <c r="B121" s="16" t="e">
        <f>#REF!</f>
        <v>#REF!</v>
      </c>
    </row>
    <row r="122" spans="1:2" ht="11.25" customHeight="1" x14ac:dyDescent="0.15">
      <c r="A122" s="15" t="s">
        <v>405</v>
      </c>
      <c r="B122" s="16" t="e">
        <f>#REF!</f>
        <v>#REF!</v>
      </c>
    </row>
    <row r="123" spans="1:2" ht="11.25" customHeight="1" x14ac:dyDescent="0.15">
      <c r="A123" s="15" t="s">
        <v>406</v>
      </c>
      <c r="B123" s="16" t="e">
        <f>#REF!</f>
        <v>#REF!</v>
      </c>
    </row>
    <row r="124" spans="1:2" ht="11.25" customHeight="1" x14ac:dyDescent="0.15">
      <c r="A124" s="15" t="s">
        <v>407</v>
      </c>
      <c r="B124" s="16" t="e">
        <f>#REF!</f>
        <v>#REF!</v>
      </c>
    </row>
    <row r="125" spans="1:2" ht="11.25" customHeight="1" x14ac:dyDescent="0.15">
      <c r="A125" s="15" t="s">
        <v>408</v>
      </c>
      <c r="B125" s="16" t="e">
        <f>#REF!</f>
        <v>#REF!</v>
      </c>
    </row>
    <row r="126" spans="1:2" ht="11.25" customHeight="1" x14ac:dyDescent="0.15">
      <c r="A126" s="15" t="s">
        <v>409</v>
      </c>
      <c r="B126" s="16" t="e">
        <f>#REF!</f>
        <v>#REF!</v>
      </c>
    </row>
    <row r="127" spans="1:2" ht="11.25" customHeight="1" x14ac:dyDescent="0.15">
      <c r="A127" s="15" t="s">
        <v>410</v>
      </c>
      <c r="B127" s="16" t="e">
        <f>#REF!</f>
        <v>#REF!</v>
      </c>
    </row>
    <row r="128" spans="1:2" ht="11.25" customHeight="1" x14ac:dyDescent="0.15">
      <c r="A128" s="15" t="s">
        <v>411</v>
      </c>
      <c r="B128" s="16" t="e">
        <f>#REF!</f>
        <v>#REF!</v>
      </c>
    </row>
    <row r="129" spans="1:2" ht="11.25" customHeight="1" x14ac:dyDescent="0.15">
      <c r="A129" s="15" t="s">
        <v>412</v>
      </c>
      <c r="B129" s="16" t="e">
        <f>#REF!</f>
        <v>#REF!</v>
      </c>
    </row>
    <row r="130" spans="1:2" ht="11.25" customHeight="1" x14ac:dyDescent="0.15">
      <c r="A130" s="15" t="s">
        <v>413</v>
      </c>
      <c r="B130" s="16" t="e">
        <f>#REF!</f>
        <v>#REF!</v>
      </c>
    </row>
    <row r="131" spans="1:2" ht="11.25" customHeight="1" x14ac:dyDescent="0.15">
      <c r="A131" s="15" t="s">
        <v>418</v>
      </c>
      <c r="B131" s="16" t="e">
        <f>#REF!</f>
        <v>#REF!</v>
      </c>
    </row>
    <row r="132" spans="1:2" ht="11.25" customHeight="1" x14ac:dyDescent="0.15">
      <c r="A132" s="15" t="s">
        <v>397</v>
      </c>
      <c r="B132" s="16" t="e">
        <f>#REF!</f>
        <v>#REF!</v>
      </c>
    </row>
    <row r="133" spans="1:2" ht="11.25" customHeight="1" x14ac:dyDescent="0.15">
      <c r="A133" s="15" t="s">
        <v>398</v>
      </c>
      <c r="B133" s="16" t="e">
        <f>#REF!</f>
        <v>#REF!</v>
      </c>
    </row>
    <row r="134" spans="1:2" ht="11.25" customHeight="1" x14ac:dyDescent="0.15">
      <c r="A134" s="15" t="s">
        <v>399</v>
      </c>
      <c r="B134" s="16" t="e">
        <f>#REF!</f>
        <v>#REF!</v>
      </c>
    </row>
    <row r="135" spans="1:2" ht="11.25" customHeight="1" x14ac:dyDescent="0.15">
      <c r="A135" s="15" t="s">
        <v>400</v>
      </c>
      <c r="B135" s="16" t="e">
        <f>#REF!</f>
        <v>#REF!</v>
      </c>
    </row>
    <row r="136" spans="1:2" ht="11.25" customHeight="1" x14ac:dyDescent="0.15">
      <c r="A136" s="15" t="s">
        <v>401</v>
      </c>
      <c r="B136" s="16" t="e">
        <f>#REF!</f>
        <v>#REF!</v>
      </c>
    </row>
    <row r="137" spans="1:2" ht="11.25" customHeight="1" x14ac:dyDescent="0.15">
      <c r="A137" s="15" t="s">
        <v>402</v>
      </c>
      <c r="B137" s="16" t="e">
        <f>#REF!</f>
        <v>#REF!</v>
      </c>
    </row>
    <row r="138" spans="1:2" ht="11.25" customHeight="1" x14ac:dyDescent="0.15">
      <c r="A138" s="15" t="s">
        <v>403</v>
      </c>
      <c r="B138" s="16" t="e">
        <f>#REF!</f>
        <v>#REF!</v>
      </c>
    </row>
    <row r="139" spans="1:2" ht="11.25" customHeight="1" x14ac:dyDescent="0.15">
      <c r="A139" s="15" t="s">
        <v>404</v>
      </c>
      <c r="B139" s="16" t="e">
        <f>#REF!</f>
        <v>#REF!</v>
      </c>
    </row>
    <row r="140" spans="1:2" ht="11.25" customHeight="1" x14ac:dyDescent="0.15">
      <c r="A140" s="15" t="s">
        <v>405</v>
      </c>
      <c r="B140" s="16" t="e">
        <f>#REF!</f>
        <v>#REF!</v>
      </c>
    </row>
    <row r="141" spans="1:2" ht="11.25" customHeight="1" x14ac:dyDescent="0.15">
      <c r="A141" s="15" t="s">
        <v>406</v>
      </c>
      <c r="B141" s="16" t="e">
        <f>#REF!</f>
        <v>#REF!</v>
      </c>
    </row>
    <row r="142" spans="1:2" ht="11.25" customHeight="1" x14ac:dyDescent="0.15">
      <c r="A142" s="15" t="s">
        <v>407</v>
      </c>
      <c r="B142" s="16" t="e">
        <f>#REF!</f>
        <v>#REF!</v>
      </c>
    </row>
    <row r="143" spans="1:2" ht="11.25" customHeight="1" x14ac:dyDescent="0.15">
      <c r="A143" s="15" t="s">
        <v>408</v>
      </c>
      <c r="B143" s="16" t="e">
        <f>#REF!</f>
        <v>#REF!</v>
      </c>
    </row>
    <row r="144" spans="1:2" ht="11.25" customHeight="1" x14ac:dyDescent="0.15">
      <c r="A144" s="15" t="s">
        <v>409</v>
      </c>
      <c r="B144" s="16" t="e">
        <f>#REF!</f>
        <v>#REF!</v>
      </c>
    </row>
    <row r="145" spans="1:2" ht="11.25" customHeight="1" x14ac:dyDescent="0.15">
      <c r="A145" s="15" t="s">
        <v>410</v>
      </c>
      <c r="B145" s="16" t="e">
        <f>#REF!</f>
        <v>#REF!</v>
      </c>
    </row>
    <row r="146" spans="1:2" ht="11.25" customHeight="1" x14ac:dyDescent="0.15">
      <c r="A146" s="15" t="s">
        <v>411</v>
      </c>
      <c r="B146" s="16" t="e">
        <f>#REF!</f>
        <v>#REF!</v>
      </c>
    </row>
    <row r="147" spans="1:2" ht="11.25" customHeight="1" x14ac:dyDescent="0.15">
      <c r="A147" s="15" t="s">
        <v>412</v>
      </c>
      <c r="B147" s="16" t="e">
        <f>#REF!</f>
        <v>#REF!</v>
      </c>
    </row>
    <row r="148" spans="1:2" ht="11.25" customHeight="1" x14ac:dyDescent="0.15">
      <c r="A148" s="15" t="s">
        <v>413</v>
      </c>
      <c r="B148" s="16" t="e">
        <f>#REF!</f>
        <v>#REF!</v>
      </c>
    </row>
    <row r="149" spans="1:2" ht="11.25" customHeight="1" x14ac:dyDescent="0.15">
      <c r="A149" s="15" t="s">
        <v>419</v>
      </c>
      <c r="B149" s="16" t="e">
        <f>#REF!</f>
        <v>#REF!</v>
      </c>
    </row>
    <row r="150" spans="1:2" ht="11.25" customHeight="1" x14ac:dyDescent="0.15">
      <c r="A150" s="15" t="s">
        <v>397</v>
      </c>
      <c r="B150" s="16" t="e">
        <f>#REF!</f>
        <v>#REF!</v>
      </c>
    </row>
    <row r="151" spans="1:2" ht="11.25" customHeight="1" x14ac:dyDescent="0.15">
      <c r="A151" s="15" t="s">
        <v>398</v>
      </c>
      <c r="B151" s="16" t="e">
        <f>#REF!</f>
        <v>#REF!</v>
      </c>
    </row>
    <row r="152" spans="1:2" ht="11.25" customHeight="1" x14ac:dyDescent="0.15">
      <c r="A152" s="15" t="s">
        <v>399</v>
      </c>
      <c r="B152" s="16" t="e">
        <f>#REF!</f>
        <v>#REF!</v>
      </c>
    </row>
    <row r="153" spans="1:2" ht="11.25" customHeight="1" x14ac:dyDescent="0.15">
      <c r="A153" s="15" t="s">
        <v>400</v>
      </c>
      <c r="B153" s="16" t="e">
        <f>#REF!</f>
        <v>#REF!</v>
      </c>
    </row>
    <row r="154" spans="1:2" ht="11.25" customHeight="1" x14ac:dyDescent="0.15">
      <c r="A154" s="15" t="s">
        <v>401</v>
      </c>
      <c r="B154" s="16" t="e">
        <f>#REF!</f>
        <v>#REF!</v>
      </c>
    </row>
    <row r="155" spans="1:2" ht="11.25" customHeight="1" x14ac:dyDescent="0.15">
      <c r="A155" s="15" t="s">
        <v>402</v>
      </c>
      <c r="B155" s="16" t="e">
        <f>#REF!</f>
        <v>#REF!</v>
      </c>
    </row>
    <row r="156" spans="1:2" ht="11.25" customHeight="1" x14ac:dyDescent="0.15">
      <c r="A156" s="15" t="s">
        <v>403</v>
      </c>
      <c r="B156" s="16" t="e">
        <f>#REF!</f>
        <v>#REF!</v>
      </c>
    </row>
    <row r="157" spans="1:2" ht="11.25" customHeight="1" x14ac:dyDescent="0.15">
      <c r="A157" s="15" t="s">
        <v>404</v>
      </c>
      <c r="B157" s="16" t="e">
        <f>#REF!</f>
        <v>#REF!</v>
      </c>
    </row>
    <row r="158" spans="1:2" ht="11.25" customHeight="1" x14ac:dyDescent="0.15">
      <c r="A158" s="15" t="s">
        <v>405</v>
      </c>
      <c r="B158" s="16" t="e">
        <f>#REF!</f>
        <v>#REF!</v>
      </c>
    </row>
    <row r="159" spans="1:2" ht="11.25" customHeight="1" x14ac:dyDescent="0.15">
      <c r="A159" s="15" t="s">
        <v>406</v>
      </c>
      <c r="B159" s="16" t="e">
        <f>#REF!</f>
        <v>#REF!</v>
      </c>
    </row>
    <row r="160" spans="1:2" ht="11.25" customHeight="1" x14ac:dyDescent="0.15">
      <c r="A160" s="15" t="s">
        <v>407</v>
      </c>
      <c r="B160" s="16" t="e">
        <f>#REF!</f>
        <v>#REF!</v>
      </c>
    </row>
    <row r="161" spans="1:2" ht="11.25" customHeight="1" x14ac:dyDescent="0.15">
      <c r="A161" s="15" t="s">
        <v>408</v>
      </c>
      <c r="B161" s="16" t="e">
        <f>#REF!</f>
        <v>#REF!</v>
      </c>
    </row>
    <row r="162" spans="1:2" ht="11.25" customHeight="1" x14ac:dyDescent="0.15">
      <c r="A162" s="15" t="s">
        <v>409</v>
      </c>
      <c r="B162" s="16" t="e">
        <f>#REF!</f>
        <v>#REF!</v>
      </c>
    </row>
    <row r="163" spans="1:2" ht="11.25" customHeight="1" x14ac:dyDescent="0.15">
      <c r="A163" s="15" t="s">
        <v>410</v>
      </c>
      <c r="B163" s="16" t="e">
        <f>#REF!</f>
        <v>#REF!</v>
      </c>
    </row>
    <row r="164" spans="1:2" ht="11.25" customHeight="1" x14ac:dyDescent="0.15">
      <c r="A164" s="15" t="s">
        <v>411</v>
      </c>
      <c r="B164" s="16" t="e">
        <f>#REF!</f>
        <v>#REF!</v>
      </c>
    </row>
    <row r="165" spans="1:2" ht="11.25" customHeight="1" x14ac:dyDescent="0.15">
      <c r="A165" s="15" t="s">
        <v>412</v>
      </c>
      <c r="B165" s="16" t="e">
        <f>#REF!</f>
        <v>#REF!</v>
      </c>
    </row>
    <row r="166" spans="1:2" ht="11.25" customHeight="1" x14ac:dyDescent="0.15">
      <c r="A166" s="15" t="s">
        <v>413</v>
      </c>
      <c r="B166" s="16" t="e">
        <f>#REF!</f>
        <v>#REF!</v>
      </c>
    </row>
    <row r="167" spans="1:2" ht="11.25" customHeight="1" x14ac:dyDescent="0.15">
      <c r="A167" s="15" t="s">
        <v>420</v>
      </c>
      <c r="B167" s="16" t="e">
        <f>#REF!</f>
        <v>#REF!</v>
      </c>
    </row>
    <row r="168" spans="1:2" ht="11.25" customHeight="1" x14ac:dyDescent="0.15">
      <c r="A168" s="15" t="s">
        <v>397</v>
      </c>
      <c r="B168" s="16" t="e">
        <f>#REF!</f>
        <v>#REF!</v>
      </c>
    </row>
    <row r="169" spans="1:2" ht="11.25" customHeight="1" x14ac:dyDescent="0.15">
      <c r="A169" s="15" t="s">
        <v>398</v>
      </c>
      <c r="B169" s="16" t="e">
        <f>#REF!</f>
        <v>#REF!</v>
      </c>
    </row>
    <row r="170" spans="1:2" ht="11.25" customHeight="1" x14ac:dyDescent="0.15">
      <c r="A170" s="15" t="s">
        <v>399</v>
      </c>
      <c r="B170" s="16" t="e">
        <f>#REF!</f>
        <v>#REF!</v>
      </c>
    </row>
    <row r="171" spans="1:2" ht="11.25" customHeight="1" x14ac:dyDescent="0.15">
      <c r="A171" s="15" t="s">
        <v>400</v>
      </c>
      <c r="B171" s="16" t="e">
        <f>#REF!</f>
        <v>#REF!</v>
      </c>
    </row>
    <row r="172" spans="1:2" ht="11.25" customHeight="1" x14ac:dyDescent="0.15">
      <c r="A172" s="15" t="s">
        <v>401</v>
      </c>
      <c r="B172" s="16" t="e">
        <f>#REF!</f>
        <v>#REF!</v>
      </c>
    </row>
    <row r="173" spans="1:2" ht="11.25" customHeight="1" x14ac:dyDescent="0.15">
      <c r="A173" s="15" t="s">
        <v>402</v>
      </c>
      <c r="B173" s="16" t="e">
        <f>#REF!</f>
        <v>#REF!</v>
      </c>
    </row>
    <row r="174" spans="1:2" ht="11.25" customHeight="1" x14ac:dyDescent="0.15">
      <c r="A174" s="15" t="s">
        <v>403</v>
      </c>
      <c r="B174" s="16" t="e">
        <f>#REF!</f>
        <v>#REF!</v>
      </c>
    </row>
    <row r="175" spans="1:2" ht="11.25" customHeight="1" x14ac:dyDescent="0.15">
      <c r="A175" s="15" t="s">
        <v>404</v>
      </c>
      <c r="B175" s="16" t="e">
        <f>#REF!</f>
        <v>#REF!</v>
      </c>
    </row>
    <row r="176" spans="1:2" ht="11.25" customHeight="1" x14ac:dyDescent="0.15">
      <c r="A176" s="15" t="s">
        <v>405</v>
      </c>
      <c r="B176" s="16" t="e">
        <f>#REF!</f>
        <v>#REF!</v>
      </c>
    </row>
    <row r="177" spans="1:2" ht="11.25" customHeight="1" x14ac:dyDescent="0.15">
      <c r="A177" s="15" t="s">
        <v>406</v>
      </c>
      <c r="B177" s="16" t="e">
        <f>#REF!</f>
        <v>#REF!</v>
      </c>
    </row>
    <row r="178" spans="1:2" ht="11.25" customHeight="1" x14ac:dyDescent="0.15">
      <c r="A178" s="15" t="s">
        <v>407</v>
      </c>
      <c r="B178" s="16" t="e">
        <f>#REF!</f>
        <v>#REF!</v>
      </c>
    </row>
    <row r="179" spans="1:2" ht="11.25" customHeight="1" x14ac:dyDescent="0.15">
      <c r="A179" s="15" t="s">
        <v>408</v>
      </c>
      <c r="B179" s="16" t="e">
        <f>#REF!</f>
        <v>#REF!</v>
      </c>
    </row>
    <row r="180" spans="1:2" ht="11.25" customHeight="1" x14ac:dyDescent="0.15">
      <c r="A180" s="15" t="s">
        <v>409</v>
      </c>
      <c r="B180" s="16" t="e">
        <f>#REF!</f>
        <v>#REF!</v>
      </c>
    </row>
    <row r="181" spans="1:2" ht="11.25" customHeight="1" x14ac:dyDescent="0.15">
      <c r="A181" s="15" t="s">
        <v>410</v>
      </c>
      <c r="B181" s="16" t="e">
        <f>#REF!</f>
        <v>#REF!</v>
      </c>
    </row>
    <row r="182" spans="1:2" ht="11.25" customHeight="1" x14ac:dyDescent="0.15">
      <c r="A182" s="15" t="s">
        <v>411</v>
      </c>
      <c r="B182" s="16" t="e">
        <f>#REF!</f>
        <v>#REF!</v>
      </c>
    </row>
    <row r="183" spans="1:2" ht="11.25" customHeight="1" x14ac:dyDescent="0.15">
      <c r="A183" s="15" t="s">
        <v>412</v>
      </c>
      <c r="B183" s="16" t="e">
        <f>#REF!</f>
        <v>#REF!</v>
      </c>
    </row>
    <row r="184" spans="1:2" ht="11.25" customHeight="1" x14ac:dyDescent="0.15">
      <c r="A184" s="15" t="s">
        <v>413</v>
      </c>
      <c r="B184" s="16" t="e">
        <f>#REF!</f>
        <v>#REF!</v>
      </c>
    </row>
    <row r="185" spans="1:2" ht="11.25" customHeight="1" x14ac:dyDescent="0.15">
      <c r="A185" s="15" t="s">
        <v>421</v>
      </c>
      <c r="B185" s="16" t="e">
        <f>#REF!</f>
        <v>#REF!</v>
      </c>
    </row>
    <row r="186" spans="1:2" ht="11.25" customHeight="1" x14ac:dyDescent="0.15">
      <c r="A186" s="15" t="s">
        <v>397</v>
      </c>
      <c r="B186" s="16" t="e">
        <f>#REF!</f>
        <v>#REF!</v>
      </c>
    </row>
    <row r="187" spans="1:2" ht="11.25" customHeight="1" x14ac:dyDescent="0.15">
      <c r="A187" s="15" t="s">
        <v>398</v>
      </c>
      <c r="B187" s="16" t="e">
        <f>#REF!</f>
        <v>#REF!</v>
      </c>
    </row>
    <row r="188" spans="1:2" ht="11.25" customHeight="1" x14ac:dyDescent="0.15">
      <c r="A188" s="15" t="s">
        <v>399</v>
      </c>
      <c r="B188" s="16" t="e">
        <f>#REF!</f>
        <v>#REF!</v>
      </c>
    </row>
    <row r="189" spans="1:2" ht="11.25" customHeight="1" x14ac:dyDescent="0.15">
      <c r="A189" s="15" t="s">
        <v>400</v>
      </c>
      <c r="B189" s="16" t="e">
        <f>#REF!</f>
        <v>#REF!</v>
      </c>
    </row>
    <row r="190" spans="1:2" ht="11.25" customHeight="1" x14ac:dyDescent="0.15">
      <c r="A190" s="15" t="s">
        <v>401</v>
      </c>
      <c r="B190" s="16" t="e">
        <f>#REF!</f>
        <v>#REF!</v>
      </c>
    </row>
    <row r="191" spans="1:2" ht="11.25" customHeight="1" x14ac:dyDescent="0.15">
      <c r="A191" s="15" t="s">
        <v>402</v>
      </c>
      <c r="B191" s="16" t="e">
        <f>#REF!</f>
        <v>#REF!</v>
      </c>
    </row>
    <row r="192" spans="1:2" ht="11.25" customHeight="1" x14ac:dyDescent="0.15">
      <c r="A192" s="15" t="s">
        <v>403</v>
      </c>
      <c r="B192" s="16" t="e">
        <f>#REF!</f>
        <v>#REF!</v>
      </c>
    </row>
    <row r="193" spans="1:2" ht="11.25" customHeight="1" x14ac:dyDescent="0.15">
      <c r="A193" s="15" t="s">
        <v>404</v>
      </c>
      <c r="B193" s="16" t="e">
        <f>#REF!</f>
        <v>#REF!</v>
      </c>
    </row>
    <row r="194" spans="1:2" ht="11.25" customHeight="1" x14ac:dyDescent="0.15">
      <c r="A194" s="15" t="s">
        <v>405</v>
      </c>
      <c r="B194" s="16" t="e">
        <f>#REF!</f>
        <v>#REF!</v>
      </c>
    </row>
    <row r="195" spans="1:2" ht="11.25" customHeight="1" x14ac:dyDescent="0.15">
      <c r="A195" s="15" t="s">
        <v>406</v>
      </c>
      <c r="B195" s="16" t="e">
        <f>#REF!</f>
        <v>#REF!</v>
      </c>
    </row>
    <row r="196" spans="1:2" ht="11.25" customHeight="1" x14ac:dyDescent="0.15">
      <c r="A196" s="15" t="s">
        <v>407</v>
      </c>
      <c r="B196" s="16" t="e">
        <f>#REF!</f>
        <v>#REF!</v>
      </c>
    </row>
    <row r="197" spans="1:2" ht="11.25" customHeight="1" x14ac:dyDescent="0.15">
      <c r="A197" s="15" t="s">
        <v>408</v>
      </c>
      <c r="B197" s="16" t="e">
        <f>#REF!</f>
        <v>#REF!</v>
      </c>
    </row>
    <row r="198" spans="1:2" ht="11.25" customHeight="1" x14ac:dyDescent="0.15">
      <c r="A198" s="15" t="s">
        <v>409</v>
      </c>
      <c r="B198" s="16" t="e">
        <f>#REF!</f>
        <v>#REF!</v>
      </c>
    </row>
    <row r="199" spans="1:2" ht="11.25" customHeight="1" x14ac:dyDescent="0.15">
      <c r="A199" s="15" t="s">
        <v>410</v>
      </c>
      <c r="B199" s="16" t="e">
        <f>#REF!</f>
        <v>#REF!</v>
      </c>
    </row>
    <row r="200" spans="1:2" ht="11.25" customHeight="1" x14ac:dyDescent="0.15">
      <c r="A200" s="15" t="s">
        <v>411</v>
      </c>
      <c r="B200" s="16" t="e">
        <f>#REF!</f>
        <v>#REF!</v>
      </c>
    </row>
    <row r="201" spans="1:2" ht="11.25" customHeight="1" x14ac:dyDescent="0.15">
      <c r="A201" s="15" t="s">
        <v>412</v>
      </c>
      <c r="B201" s="16" t="e">
        <f>#REF!</f>
        <v>#REF!</v>
      </c>
    </row>
    <row r="202" spans="1:2" ht="11.25" customHeight="1" x14ac:dyDescent="0.15">
      <c r="A202" s="15" t="s">
        <v>413</v>
      </c>
      <c r="B202" s="16" t="e">
        <f>#REF!</f>
        <v>#REF!</v>
      </c>
    </row>
    <row r="203" spans="1:2" ht="11.25" customHeight="1" x14ac:dyDescent="0.15">
      <c r="A203" s="15" t="s">
        <v>422</v>
      </c>
      <c r="B203" s="16" t="e">
        <f>#REF!</f>
        <v>#REF!</v>
      </c>
    </row>
    <row r="204" spans="1:2" ht="11.25" customHeight="1" x14ac:dyDescent="0.15">
      <c r="A204" s="15" t="s">
        <v>423</v>
      </c>
      <c r="B204" s="16" t="e">
        <f>#REF!</f>
        <v>#REF!</v>
      </c>
    </row>
    <row r="205" spans="1:2" ht="11.25" customHeight="1" x14ac:dyDescent="0.15">
      <c r="A205" s="15" t="s">
        <v>424</v>
      </c>
      <c r="B205" s="16" t="e">
        <f>#REF!</f>
        <v>#REF!</v>
      </c>
    </row>
    <row r="206" spans="1:2" ht="11.25" customHeight="1" x14ac:dyDescent="0.15">
      <c r="A206" s="15" t="s">
        <v>425</v>
      </c>
      <c r="B206" s="16" t="e">
        <f>#REF!</f>
        <v>#REF!</v>
      </c>
    </row>
    <row r="207" spans="1:2" ht="11.25" customHeight="1" x14ac:dyDescent="0.15">
      <c r="A207" s="15" t="s">
        <v>426</v>
      </c>
      <c r="B207" s="16" t="e">
        <f>#REF!</f>
        <v>#REF!</v>
      </c>
    </row>
    <row r="208" spans="1:2" ht="11.25" customHeight="1" x14ac:dyDescent="0.15">
      <c r="A208" s="15" t="s">
        <v>427</v>
      </c>
      <c r="B208" s="16" t="e">
        <f>#REF!</f>
        <v>#REF!</v>
      </c>
    </row>
    <row r="209" spans="1:2" ht="11.25" customHeight="1" x14ac:dyDescent="0.15">
      <c r="A209" s="15" t="s">
        <v>428</v>
      </c>
      <c r="B209" s="16" t="e">
        <f>#REF!</f>
        <v>#REF!</v>
      </c>
    </row>
    <row r="210" spans="1:2" ht="11.25" customHeight="1" x14ac:dyDescent="0.15">
      <c r="A210" s="15" t="s">
        <v>429</v>
      </c>
      <c r="B210" s="16" t="e">
        <f>#REF!</f>
        <v>#REF!</v>
      </c>
    </row>
    <row r="211" spans="1:2" ht="11.25" customHeight="1" x14ac:dyDescent="0.15">
      <c r="A211" s="15" t="s">
        <v>430</v>
      </c>
      <c r="B211" s="16" t="e">
        <f>#REF!</f>
        <v>#REF!</v>
      </c>
    </row>
    <row r="212" spans="1:2" ht="11.25" customHeight="1" x14ac:dyDescent="0.15">
      <c r="A212" s="15" t="s">
        <v>431</v>
      </c>
      <c r="B212" s="16" t="e">
        <f>#REF!</f>
        <v>#REF!</v>
      </c>
    </row>
    <row r="213" spans="1:2" ht="11.25" customHeight="1" x14ac:dyDescent="0.15">
      <c r="A213" s="15" t="s">
        <v>432</v>
      </c>
      <c r="B213" s="16" t="e">
        <f>#REF!</f>
        <v>#REF!</v>
      </c>
    </row>
    <row r="214" spans="1:2" ht="11.25" customHeight="1" x14ac:dyDescent="0.15">
      <c r="A214" s="15" t="s">
        <v>433</v>
      </c>
      <c r="B214" s="16" t="e">
        <f>#REF!</f>
        <v>#REF!</v>
      </c>
    </row>
    <row r="215" spans="1:2" ht="11.25" customHeight="1" x14ac:dyDescent="0.15">
      <c r="A215" s="15" t="s">
        <v>434</v>
      </c>
      <c r="B215" s="16" t="e">
        <f>#REF!</f>
        <v>#REF!</v>
      </c>
    </row>
    <row r="216" spans="1:2" ht="11.25" customHeight="1" x14ac:dyDescent="0.15">
      <c r="A216" s="15" t="s">
        <v>435</v>
      </c>
      <c r="B216" s="16" t="e">
        <f>#REF!</f>
        <v>#REF!</v>
      </c>
    </row>
    <row r="217" spans="1:2" ht="11.25" customHeight="1" x14ac:dyDescent="0.15">
      <c r="A217" s="15" t="s">
        <v>436</v>
      </c>
      <c r="B217" s="16" t="e">
        <f>#REF!</f>
        <v>#REF!</v>
      </c>
    </row>
    <row r="218" spans="1:2" ht="11.25" customHeight="1" x14ac:dyDescent="0.15">
      <c r="A218" s="15" t="s">
        <v>437</v>
      </c>
      <c r="B218" s="16" t="e">
        <f>#REF!</f>
        <v>#REF!</v>
      </c>
    </row>
    <row r="219" spans="1:2" ht="11.25" customHeight="1" x14ac:dyDescent="0.15">
      <c r="A219" s="15" t="s">
        <v>438</v>
      </c>
      <c r="B219" s="16" t="e">
        <f>#REF!</f>
        <v>#REF!</v>
      </c>
    </row>
    <row r="220" spans="1:2" ht="11.25" customHeight="1" x14ac:dyDescent="0.15">
      <c r="A220" s="15" t="s">
        <v>439</v>
      </c>
      <c r="B220" s="16" t="e">
        <f>#REF!</f>
        <v>#REF!</v>
      </c>
    </row>
    <row r="221" spans="1:2" ht="11.25" customHeight="1" x14ac:dyDescent="0.15">
      <c r="A221" s="15" t="s">
        <v>440</v>
      </c>
      <c r="B221" s="16" t="e">
        <f>#REF!</f>
        <v>#REF!</v>
      </c>
    </row>
    <row r="222" spans="1:2" ht="11.25" customHeight="1" x14ac:dyDescent="0.15">
      <c r="A222" s="15" t="s">
        <v>423</v>
      </c>
      <c r="B222" s="16" t="e">
        <f>#REF!</f>
        <v>#REF!</v>
      </c>
    </row>
    <row r="223" spans="1:2" ht="11.25" customHeight="1" x14ac:dyDescent="0.15">
      <c r="A223" s="15" t="s">
        <v>424</v>
      </c>
      <c r="B223" s="16" t="e">
        <f>#REF!</f>
        <v>#REF!</v>
      </c>
    </row>
    <row r="224" spans="1:2" ht="11.25" customHeight="1" x14ac:dyDescent="0.15">
      <c r="A224" s="15" t="s">
        <v>425</v>
      </c>
      <c r="B224" s="16" t="e">
        <f>#REF!</f>
        <v>#REF!</v>
      </c>
    </row>
    <row r="225" spans="1:2" ht="11.25" customHeight="1" x14ac:dyDescent="0.15">
      <c r="A225" s="15" t="s">
        <v>426</v>
      </c>
      <c r="B225" s="16" t="e">
        <f>#REF!</f>
        <v>#REF!</v>
      </c>
    </row>
    <row r="226" spans="1:2" ht="11.25" customHeight="1" x14ac:dyDescent="0.15">
      <c r="A226" s="15" t="s">
        <v>427</v>
      </c>
      <c r="B226" s="16" t="e">
        <f>#REF!</f>
        <v>#REF!</v>
      </c>
    </row>
    <row r="227" spans="1:2" ht="11.25" customHeight="1" x14ac:dyDescent="0.15">
      <c r="A227" s="15" t="s">
        <v>428</v>
      </c>
      <c r="B227" s="16" t="e">
        <f>#REF!</f>
        <v>#REF!</v>
      </c>
    </row>
    <row r="228" spans="1:2" ht="11.25" customHeight="1" x14ac:dyDescent="0.15">
      <c r="A228" s="15" t="s">
        <v>429</v>
      </c>
      <c r="B228" s="16" t="e">
        <f>#REF!</f>
        <v>#REF!</v>
      </c>
    </row>
    <row r="229" spans="1:2" ht="11.25" customHeight="1" x14ac:dyDescent="0.15">
      <c r="A229" s="15" t="s">
        <v>430</v>
      </c>
      <c r="B229" s="16" t="e">
        <f>#REF!</f>
        <v>#REF!</v>
      </c>
    </row>
    <row r="230" spans="1:2" ht="11.25" customHeight="1" x14ac:dyDescent="0.15">
      <c r="A230" s="15" t="s">
        <v>431</v>
      </c>
      <c r="B230" s="16" t="e">
        <f>#REF!</f>
        <v>#REF!</v>
      </c>
    </row>
    <row r="231" spans="1:2" ht="11.25" customHeight="1" x14ac:dyDescent="0.15">
      <c r="A231" s="15" t="s">
        <v>432</v>
      </c>
      <c r="B231" s="16" t="e">
        <f>#REF!</f>
        <v>#REF!</v>
      </c>
    </row>
    <row r="232" spans="1:2" ht="11.25" customHeight="1" x14ac:dyDescent="0.15">
      <c r="A232" s="15" t="s">
        <v>433</v>
      </c>
      <c r="B232" s="16" t="e">
        <f>#REF!</f>
        <v>#REF!</v>
      </c>
    </row>
    <row r="233" spans="1:2" ht="11.25" customHeight="1" x14ac:dyDescent="0.15">
      <c r="A233" s="15" t="s">
        <v>434</v>
      </c>
      <c r="B233" s="16" t="e">
        <f>#REF!</f>
        <v>#REF!</v>
      </c>
    </row>
    <row r="234" spans="1:2" ht="11.25" customHeight="1" x14ac:dyDescent="0.15">
      <c r="A234" s="15" t="s">
        <v>435</v>
      </c>
      <c r="B234" s="16" t="e">
        <f>#REF!</f>
        <v>#REF!</v>
      </c>
    </row>
    <row r="235" spans="1:2" ht="11.25" customHeight="1" x14ac:dyDescent="0.15">
      <c r="A235" s="15" t="s">
        <v>436</v>
      </c>
      <c r="B235" s="16" t="e">
        <f>#REF!</f>
        <v>#REF!</v>
      </c>
    </row>
    <row r="236" spans="1:2" ht="11.25" customHeight="1" x14ac:dyDescent="0.15">
      <c r="A236" s="15" t="s">
        <v>437</v>
      </c>
      <c r="B236" s="16" t="e">
        <f>#REF!</f>
        <v>#REF!</v>
      </c>
    </row>
    <row r="237" spans="1:2" ht="11.25" customHeight="1" x14ac:dyDescent="0.15">
      <c r="A237" s="15" t="s">
        <v>438</v>
      </c>
      <c r="B237" s="16" t="e">
        <f>#REF!</f>
        <v>#REF!</v>
      </c>
    </row>
    <row r="238" spans="1:2" ht="11.25" customHeight="1" x14ac:dyDescent="0.15">
      <c r="A238" s="15" t="s">
        <v>439</v>
      </c>
      <c r="B238" s="16" t="e">
        <f>#REF!</f>
        <v>#REF!</v>
      </c>
    </row>
    <row r="239" spans="1:2" ht="11.25" customHeight="1" x14ac:dyDescent="0.15">
      <c r="A239" s="15" t="s">
        <v>441</v>
      </c>
      <c r="B239" s="16" t="e">
        <f>#REF!</f>
        <v>#REF!</v>
      </c>
    </row>
    <row r="240" spans="1:2" ht="11.25" customHeight="1" x14ac:dyDescent="0.15">
      <c r="A240" s="15" t="s">
        <v>423</v>
      </c>
      <c r="B240" s="16" t="e">
        <f>#REF!</f>
        <v>#REF!</v>
      </c>
    </row>
    <row r="241" spans="1:2" ht="11.25" customHeight="1" x14ac:dyDescent="0.15">
      <c r="A241" s="15" t="s">
        <v>424</v>
      </c>
      <c r="B241" s="16" t="e">
        <f>#REF!</f>
        <v>#REF!</v>
      </c>
    </row>
    <row r="242" spans="1:2" ht="11.25" customHeight="1" x14ac:dyDescent="0.15">
      <c r="A242" s="15" t="s">
        <v>425</v>
      </c>
      <c r="B242" s="16" t="e">
        <f>#REF!</f>
        <v>#REF!</v>
      </c>
    </row>
    <row r="243" spans="1:2" ht="11.25" customHeight="1" x14ac:dyDescent="0.15">
      <c r="A243" s="15" t="s">
        <v>426</v>
      </c>
      <c r="B243" s="16" t="e">
        <f>#REF!</f>
        <v>#REF!</v>
      </c>
    </row>
    <row r="244" spans="1:2" ht="11.25" customHeight="1" x14ac:dyDescent="0.15">
      <c r="A244" s="15" t="s">
        <v>427</v>
      </c>
      <c r="B244" s="16" t="e">
        <f>#REF!</f>
        <v>#REF!</v>
      </c>
    </row>
    <row r="245" spans="1:2" ht="11.25" customHeight="1" x14ac:dyDescent="0.15">
      <c r="A245" s="15" t="s">
        <v>428</v>
      </c>
      <c r="B245" s="16" t="e">
        <f>#REF!</f>
        <v>#REF!</v>
      </c>
    </row>
    <row r="246" spans="1:2" ht="11.25" customHeight="1" x14ac:dyDescent="0.15">
      <c r="A246" s="15" t="s">
        <v>429</v>
      </c>
      <c r="B246" s="16" t="e">
        <f>#REF!</f>
        <v>#REF!</v>
      </c>
    </row>
    <row r="247" spans="1:2" ht="11.25" customHeight="1" x14ac:dyDescent="0.15">
      <c r="A247" s="15" t="s">
        <v>430</v>
      </c>
      <c r="B247" s="16" t="e">
        <f>#REF!</f>
        <v>#REF!</v>
      </c>
    </row>
    <row r="248" spans="1:2" ht="11.25" customHeight="1" x14ac:dyDescent="0.15">
      <c r="A248" s="15" t="s">
        <v>431</v>
      </c>
      <c r="B248" s="16" t="e">
        <f>#REF!</f>
        <v>#REF!</v>
      </c>
    </row>
    <row r="249" spans="1:2" ht="11.25" customHeight="1" x14ac:dyDescent="0.15">
      <c r="A249" s="15" t="s">
        <v>432</v>
      </c>
      <c r="B249" s="16" t="e">
        <f>#REF!</f>
        <v>#REF!</v>
      </c>
    </row>
    <row r="250" spans="1:2" ht="11.25" customHeight="1" x14ac:dyDescent="0.15">
      <c r="A250" s="15" t="s">
        <v>433</v>
      </c>
      <c r="B250" s="16" t="e">
        <f>#REF!</f>
        <v>#REF!</v>
      </c>
    </row>
    <row r="251" spans="1:2" ht="11.25" customHeight="1" x14ac:dyDescent="0.15">
      <c r="A251" s="15" t="s">
        <v>434</v>
      </c>
      <c r="B251" s="16" t="e">
        <f>#REF!</f>
        <v>#REF!</v>
      </c>
    </row>
    <row r="252" spans="1:2" ht="11.25" customHeight="1" x14ac:dyDescent="0.15">
      <c r="A252" s="15" t="s">
        <v>435</v>
      </c>
      <c r="B252" s="16" t="e">
        <f>#REF!</f>
        <v>#REF!</v>
      </c>
    </row>
    <row r="253" spans="1:2" ht="11.25" customHeight="1" x14ac:dyDescent="0.15">
      <c r="A253" s="15" t="s">
        <v>436</v>
      </c>
      <c r="B253" s="16" t="e">
        <f>#REF!</f>
        <v>#REF!</v>
      </c>
    </row>
    <row r="254" spans="1:2" ht="11.25" customHeight="1" x14ac:dyDescent="0.15">
      <c r="A254" s="15" t="s">
        <v>437</v>
      </c>
      <c r="B254" s="16" t="e">
        <f>#REF!</f>
        <v>#REF!</v>
      </c>
    </row>
    <row r="255" spans="1:2" ht="11.25" customHeight="1" x14ac:dyDescent="0.15">
      <c r="A255" s="15" t="s">
        <v>438</v>
      </c>
      <c r="B255" s="16" t="e">
        <f>#REF!</f>
        <v>#REF!</v>
      </c>
    </row>
    <row r="256" spans="1:2" ht="11.25" customHeight="1" x14ac:dyDescent="0.15">
      <c r="A256" s="15" t="s">
        <v>439</v>
      </c>
      <c r="B256" s="16" t="e">
        <f>#REF!</f>
        <v>#REF!</v>
      </c>
    </row>
    <row r="257" spans="1:2" ht="11.25" customHeight="1" x14ac:dyDescent="0.15">
      <c r="A257" s="15" t="s">
        <v>442</v>
      </c>
      <c r="B257" s="16" t="e">
        <f>#REF!</f>
        <v>#REF!</v>
      </c>
    </row>
    <row r="258" spans="1:2" ht="11.25" customHeight="1" x14ac:dyDescent="0.15">
      <c r="A258" s="15" t="s">
        <v>423</v>
      </c>
      <c r="B258" s="16" t="e">
        <f>#REF!</f>
        <v>#REF!</v>
      </c>
    </row>
    <row r="259" spans="1:2" ht="11.25" customHeight="1" x14ac:dyDescent="0.15">
      <c r="A259" s="15" t="s">
        <v>424</v>
      </c>
      <c r="B259" s="16" t="e">
        <f>#REF!</f>
        <v>#REF!</v>
      </c>
    </row>
    <row r="260" spans="1:2" ht="11.25" customHeight="1" x14ac:dyDescent="0.15">
      <c r="A260" s="15" t="s">
        <v>425</v>
      </c>
      <c r="B260" s="16" t="e">
        <f>#REF!</f>
        <v>#REF!</v>
      </c>
    </row>
    <row r="261" spans="1:2" ht="11.25" customHeight="1" x14ac:dyDescent="0.15">
      <c r="A261" s="15" t="s">
        <v>426</v>
      </c>
      <c r="B261" s="16" t="e">
        <f>#REF!</f>
        <v>#REF!</v>
      </c>
    </row>
    <row r="262" spans="1:2" ht="11.25" customHeight="1" x14ac:dyDescent="0.15">
      <c r="A262" s="15" t="s">
        <v>427</v>
      </c>
      <c r="B262" s="16" t="e">
        <f>#REF!</f>
        <v>#REF!</v>
      </c>
    </row>
    <row r="263" spans="1:2" ht="11.25" customHeight="1" x14ac:dyDescent="0.15">
      <c r="A263" s="15" t="s">
        <v>428</v>
      </c>
      <c r="B263" s="16" t="e">
        <f>#REF!</f>
        <v>#REF!</v>
      </c>
    </row>
    <row r="264" spans="1:2" ht="11.25" customHeight="1" x14ac:dyDescent="0.15">
      <c r="A264" s="15" t="s">
        <v>429</v>
      </c>
      <c r="B264" s="16" t="e">
        <f>#REF!</f>
        <v>#REF!</v>
      </c>
    </row>
    <row r="265" spans="1:2" ht="11.25" customHeight="1" x14ac:dyDescent="0.15">
      <c r="A265" s="15" t="s">
        <v>430</v>
      </c>
      <c r="B265" s="16" t="e">
        <f>#REF!</f>
        <v>#REF!</v>
      </c>
    </row>
    <row r="266" spans="1:2" ht="11.25" customHeight="1" x14ac:dyDescent="0.15">
      <c r="A266" s="15" t="s">
        <v>431</v>
      </c>
      <c r="B266" s="16" t="e">
        <f>#REF!</f>
        <v>#REF!</v>
      </c>
    </row>
    <row r="267" spans="1:2" ht="11.25" customHeight="1" x14ac:dyDescent="0.15">
      <c r="A267" s="15" t="s">
        <v>432</v>
      </c>
      <c r="B267" s="16" t="e">
        <f>#REF!</f>
        <v>#REF!</v>
      </c>
    </row>
    <row r="268" spans="1:2" ht="11.25" customHeight="1" x14ac:dyDescent="0.15">
      <c r="A268" s="15" t="s">
        <v>433</v>
      </c>
      <c r="B268" s="16" t="e">
        <f>#REF!</f>
        <v>#REF!</v>
      </c>
    </row>
    <row r="269" spans="1:2" ht="11.25" customHeight="1" x14ac:dyDescent="0.15">
      <c r="A269" s="15" t="s">
        <v>434</v>
      </c>
      <c r="B269" s="16" t="e">
        <f>#REF!</f>
        <v>#REF!</v>
      </c>
    </row>
    <row r="270" spans="1:2" ht="11.25" customHeight="1" x14ac:dyDescent="0.15">
      <c r="A270" s="15" t="s">
        <v>435</v>
      </c>
      <c r="B270" s="16" t="e">
        <f>#REF!</f>
        <v>#REF!</v>
      </c>
    </row>
    <row r="271" spans="1:2" ht="11.25" customHeight="1" x14ac:dyDescent="0.15">
      <c r="A271" s="15" t="s">
        <v>436</v>
      </c>
      <c r="B271" s="16" t="e">
        <f>#REF!</f>
        <v>#REF!</v>
      </c>
    </row>
    <row r="272" spans="1:2" ht="11.25" customHeight="1" x14ac:dyDescent="0.15">
      <c r="A272" s="15" t="s">
        <v>437</v>
      </c>
      <c r="B272" s="16" t="e">
        <f>#REF!</f>
        <v>#REF!</v>
      </c>
    </row>
    <row r="273" spans="1:2" ht="11.25" customHeight="1" x14ac:dyDescent="0.15">
      <c r="A273" s="15" t="s">
        <v>438</v>
      </c>
      <c r="B273" s="16" t="e">
        <f>#REF!</f>
        <v>#REF!</v>
      </c>
    </row>
    <row r="274" spans="1:2" ht="11.25" customHeight="1" x14ac:dyDescent="0.15">
      <c r="A274" s="15" t="s">
        <v>439</v>
      </c>
      <c r="B274" s="16" t="e">
        <f>#REF!</f>
        <v>#REF!</v>
      </c>
    </row>
    <row r="275" spans="1:2" ht="11.25" customHeight="1" x14ac:dyDescent="0.15">
      <c r="A275" s="15" t="s">
        <v>443</v>
      </c>
      <c r="B275" s="16" t="e">
        <f>#REF!</f>
        <v>#REF!</v>
      </c>
    </row>
    <row r="276" spans="1:2" ht="11.25" customHeight="1" x14ac:dyDescent="0.15">
      <c r="A276" s="15" t="s">
        <v>423</v>
      </c>
      <c r="B276" s="16" t="e">
        <f>#REF!</f>
        <v>#REF!</v>
      </c>
    </row>
    <row r="277" spans="1:2" ht="11.25" customHeight="1" x14ac:dyDescent="0.15">
      <c r="A277" s="15" t="s">
        <v>424</v>
      </c>
      <c r="B277" s="16" t="e">
        <f>#REF!</f>
        <v>#REF!</v>
      </c>
    </row>
    <row r="278" spans="1:2" ht="11.25" customHeight="1" x14ac:dyDescent="0.15">
      <c r="A278" s="15" t="s">
        <v>425</v>
      </c>
      <c r="B278" s="16" t="e">
        <f>#REF!</f>
        <v>#REF!</v>
      </c>
    </row>
    <row r="279" spans="1:2" ht="11.25" customHeight="1" x14ac:dyDescent="0.15">
      <c r="A279" s="15" t="s">
        <v>426</v>
      </c>
      <c r="B279" s="16" t="e">
        <f>#REF!</f>
        <v>#REF!</v>
      </c>
    </row>
    <row r="280" spans="1:2" ht="11.25" customHeight="1" x14ac:dyDescent="0.15">
      <c r="A280" s="15" t="s">
        <v>427</v>
      </c>
      <c r="B280" s="16" t="e">
        <f>#REF!</f>
        <v>#REF!</v>
      </c>
    </row>
    <row r="281" spans="1:2" ht="11.25" customHeight="1" x14ac:dyDescent="0.15">
      <c r="A281" s="15" t="s">
        <v>428</v>
      </c>
      <c r="B281" s="16" t="e">
        <f>#REF!</f>
        <v>#REF!</v>
      </c>
    </row>
    <row r="282" spans="1:2" ht="11.25" customHeight="1" x14ac:dyDescent="0.15">
      <c r="A282" s="15" t="s">
        <v>429</v>
      </c>
      <c r="B282" s="16" t="e">
        <f>#REF!</f>
        <v>#REF!</v>
      </c>
    </row>
    <row r="283" spans="1:2" ht="11.25" customHeight="1" x14ac:dyDescent="0.15">
      <c r="A283" s="15" t="s">
        <v>430</v>
      </c>
      <c r="B283" s="16" t="e">
        <f>#REF!</f>
        <v>#REF!</v>
      </c>
    </row>
    <row r="284" spans="1:2" ht="11.25" customHeight="1" x14ac:dyDescent="0.15">
      <c r="A284" s="15" t="s">
        <v>431</v>
      </c>
      <c r="B284" s="16" t="e">
        <f>#REF!</f>
        <v>#REF!</v>
      </c>
    </row>
    <row r="285" spans="1:2" ht="11.25" customHeight="1" x14ac:dyDescent="0.15">
      <c r="A285" s="15" t="s">
        <v>432</v>
      </c>
      <c r="B285" s="16" t="e">
        <f>#REF!</f>
        <v>#REF!</v>
      </c>
    </row>
    <row r="286" spans="1:2" ht="11.25" customHeight="1" x14ac:dyDescent="0.15">
      <c r="A286" s="15" t="s">
        <v>433</v>
      </c>
      <c r="B286" s="16" t="e">
        <f>#REF!</f>
        <v>#REF!</v>
      </c>
    </row>
    <row r="287" spans="1:2" ht="11.25" customHeight="1" x14ac:dyDescent="0.15">
      <c r="A287" s="15" t="s">
        <v>434</v>
      </c>
      <c r="B287" s="16" t="e">
        <f>#REF!</f>
        <v>#REF!</v>
      </c>
    </row>
    <row r="288" spans="1:2" ht="11.25" customHeight="1" x14ac:dyDescent="0.15">
      <c r="A288" s="15" t="s">
        <v>435</v>
      </c>
      <c r="B288" s="16" t="e">
        <f>#REF!</f>
        <v>#REF!</v>
      </c>
    </row>
    <row r="289" spans="1:2" ht="11.25" customHeight="1" x14ac:dyDescent="0.15">
      <c r="A289" s="15" t="s">
        <v>436</v>
      </c>
      <c r="B289" s="16" t="e">
        <f>#REF!</f>
        <v>#REF!</v>
      </c>
    </row>
    <row r="290" spans="1:2" ht="11.25" customHeight="1" x14ac:dyDescent="0.15">
      <c r="A290" s="15" t="s">
        <v>437</v>
      </c>
      <c r="B290" s="16" t="e">
        <f>#REF!</f>
        <v>#REF!</v>
      </c>
    </row>
    <row r="291" spans="1:2" ht="11.25" customHeight="1" x14ac:dyDescent="0.15">
      <c r="A291" s="15" t="s">
        <v>438</v>
      </c>
      <c r="B291" s="16" t="e">
        <f>#REF!</f>
        <v>#REF!</v>
      </c>
    </row>
    <row r="292" spans="1:2" ht="11.25" customHeight="1" x14ac:dyDescent="0.15">
      <c r="A292" s="15" t="s">
        <v>439</v>
      </c>
      <c r="B292" s="16" t="e">
        <f>#REF!</f>
        <v>#REF!</v>
      </c>
    </row>
    <row r="293" spans="1:2" ht="11.25" customHeight="1" x14ac:dyDescent="0.15">
      <c r="A293" s="15" t="s">
        <v>444</v>
      </c>
      <c r="B293" s="16" t="e">
        <f>#REF!</f>
        <v>#REF!</v>
      </c>
    </row>
    <row r="294" spans="1:2" ht="11.25" customHeight="1" x14ac:dyDescent="0.15">
      <c r="A294" s="15" t="s">
        <v>423</v>
      </c>
      <c r="B294" s="16" t="e">
        <f>#REF!</f>
        <v>#REF!</v>
      </c>
    </row>
    <row r="295" spans="1:2" ht="11.25" customHeight="1" x14ac:dyDescent="0.15">
      <c r="A295" s="15" t="s">
        <v>424</v>
      </c>
      <c r="B295" s="16" t="e">
        <f>#REF!</f>
        <v>#REF!</v>
      </c>
    </row>
    <row r="296" spans="1:2" ht="11.25" customHeight="1" x14ac:dyDescent="0.15">
      <c r="A296" s="15" t="s">
        <v>425</v>
      </c>
      <c r="B296" s="16" t="e">
        <f>#REF!</f>
        <v>#REF!</v>
      </c>
    </row>
    <row r="297" spans="1:2" ht="11.25" customHeight="1" x14ac:dyDescent="0.15">
      <c r="A297" s="15" t="s">
        <v>426</v>
      </c>
      <c r="B297" s="16" t="e">
        <f>#REF!</f>
        <v>#REF!</v>
      </c>
    </row>
    <row r="298" spans="1:2" ht="11.25" customHeight="1" x14ac:dyDescent="0.15">
      <c r="A298" s="15" t="s">
        <v>427</v>
      </c>
      <c r="B298" s="16" t="e">
        <f>#REF!</f>
        <v>#REF!</v>
      </c>
    </row>
    <row r="299" spans="1:2" ht="11.25" customHeight="1" x14ac:dyDescent="0.15">
      <c r="A299" s="15" t="s">
        <v>428</v>
      </c>
      <c r="B299" s="16" t="e">
        <f>#REF!</f>
        <v>#REF!</v>
      </c>
    </row>
    <row r="300" spans="1:2" ht="11.25" customHeight="1" x14ac:dyDescent="0.15">
      <c r="A300" s="15" t="s">
        <v>429</v>
      </c>
      <c r="B300" s="16" t="e">
        <f>#REF!</f>
        <v>#REF!</v>
      </c>
    </row>
    <row r="301" spans="1:2" ht="11.25" customHeight="1" x14ac:dyDescent="0.15">
      <c r="A301" s="15" t="s">
        <v>430</v>
      </c>
      <c r="B301" s="16" t="e">
        <f>#REF!</f>
        <v>#REF!</v>
      </c>
    </row>
    <row r="302" spans="1:2" ht="11.25" customHeight="1" x14ac:dyDescent="0.15">
      <c r="A302" s="15" t="s">
        <v>431</v>
      </c>
      <c r="B302" s="16" t="e">
        <f>#REF!</f>
        <v>#REF!</v>
      </c>
    </row>
    <row r="303" spans="1:2" ht="11.25" customHeight="1" x14ac:dyDescent="0.15">
      <c r="A303" s="15" t="s">
        <v>432</v>
      </c>
      <c r="B303" s="16" t="e">
        <f>#REF!</f>
        <v>#REF!</v>
      </c>
    </row>
    <row r="304" spans="1:2" ht="11.25" customHeight="1" x14ac:dyDescent="0.15">
      <c r="A304" s="15" t="s">
        <v>433</v>
      </c>
      <c r="B304" s="16" t="e">
        <f>#REF!</f>
        <v>#REF!</v>
      </c>
    </row>
    <row r="305" spans="1:2" ht="11.25" customHeight="1" x14ac:dyDescent="0.15">
      <c r="A305" s="15" t="s">
        <v>434</v>
      </c>
      <c r="B305" s="16" t="e">
        <f>#REF!</f>
        <v>#REF!</v>
      </c>
    </row>
    <row r="306" spans="1:2" ht="11.25" customHeight="1" x14ac:dyDescent="0.15">
      <c r="A306" s="15" t="s">
        <v>435</v>
      </c>
      <c r="B306" s="16" t="e">
        <f>#REF!</f>
        <v>#REF!</v>
      </c>
    </row>
    <row r="307" spans="1:2" ht="11.25" customHeight="1" x14ac:dyDescent="0.15">
      <c r="A307" s="15" t="s">
        <v>436</v>
      </c>
      <c r="B307" s="16" t="e">
        <f>#REF!</f>
        <v>#REF!</v>
      </c>
    </row>
    <row r="308" spans="1:2" ht="11.25" customHeight="1" x14ac:dyDescent="0.15">
      <c r="A308" s="15" t="s">
        <v>437</v>
      </c>
      <c r="B308" s="16" t="e">
        <f>#REF!</f>
        <v>#REF!</v>
      </c>
    </row>
    <row r="309" spans="1:2" ht="11.25" customHeight="1" x14ac:dyDescent="0.15">
      <c r="A309" s="15" t="s">
        <v>438</v>
      </c>
      <c r="B309" s="16" t="e">
        <f>#REF!</f>
        <v>#REF!</v>
      </c>
    </row>
    <row r="310" spans="1:2" ht="11.25" customHeight="1" x14ac:dyDescent="0.15">
      <c r="A310" s="15" t="s">
        <v>439</v>
      </c>
      <c r="B310" s="16" t="e">
        <f>#REF!</f>
        <v>#REF!</v>
      </c>
    </row>
    <row r="311" spans="1:2" ht="11.25" customHeight="1" x14ac:dyDescent="0.15">
      <c r="A311" s="15" t="s">
        <v>445</v>
      </c>
      <c r="B311" s="16" t="e">
        <f>#REF!</f>
        <v>#REF!</v>
      </c>
    </row>
    <row r="312" spans="1:2" ht="11.25" customHeight="1" x14ac:dyDescent="0.15">
      <c r="A312" s="15" t="s">
        <v>423</v>
      </c>
      <c r="B312" s="16" t="e">
        <f>#REF!</f>
        <v>#REF!</v>
      </c>
    </row>
    <row r="313" spans="1:2" ht="11.25" customHeight="1" x14ac:dyDescent="0.15">
      <c r="A313" s="15" t="s">
        <v>424</v>
      </c>
      <c r="B313" s="16" t="e">
        <f>#REF!</f>
        <v>#REF!</v>
      </c>
    </row>
    <row r="314" spans="1:2" ht="11.25" customHeight="1" x14ac:dyDescent="0.15">
      <c r="A314" s="15" t="s">
        <v>425</v>
      </c>
      <c r="B314" s="16" t="e">
        <f>#REF!</f>
        <v>#REF!</v>
      </c>
    </row>
    <row r="315" spans="1:2" ht="11.25" customHeight="1" x14ac:dyDescent="0.15">
      <c r="A315" s="15" t="s">
        <v>426</v>
      </c>
      <c r="B315" s="16" t="e">
        <f>#REF!</f>
        <v>#REF!</v>
      </c>
    </row>
    <row r="316" spans="1:2" ht="11.25" customHeight="1" x14ac:dyDescent="0.15">
      <c r="A316" s="15" t="s">
        <v>427</v>
      </c>
      <c r="B316" s="16" t="e">
        <f>#REF!</f>
        <v>#REF!</v>
      </c>
    </row>
    <row r="317" spans="1:2" ht="11.25" customHeight="1" x14ac:dyDescent="0.15">
      <c r="A317" s="15" t="s">
        <v>428</v>
      </c>
      <c r="B317" s="16" t="e">
        <f>#REF!</f>
        <v>#REF!</v>
      </c>
    </row>
    <row r="318" spans="1:2" ht="11.25" customHeight="1" x14ac:dyDescent="0.15">
      <c r="A318" s="15" t="s">
        <v>429</v>
      </c>
      <c r="B318" s="16" t="e">
        <f>#REF!</f>
        <v>#REF!</v>
      </c>
    </row>
    <row r="319" spans="1:2" ht="11.25" customHeight="1" x14ac:dyDescent="0.15">
      <c r="A319" s="15" t="s">
        <v>430</v>
      </c>
      <c r="B319" s="16" t="e">
        <f>#REF!</f>
        <v>#REF!</v>
      </c>
    </row>
    <row r="320" spans="1:2" ht="11.25" customHeight="1" x14ac:dyDescent="0.15">
      <c r="A320" s="15" t="s">
        <v>431</v>
      </c>
      <c r="B320" s="16" t="e">
        <f>#REF!</f>
        <v>#REF!</v>
      </c>
    </row>
    <row r="321" spans="1:2" ht="11.25" customHeight="1" x14ac:dyDescent="0.15">
      <c r="A321" s="15" t="s">
        <v>432</v>
      </c>
      <c r="B321" s="16" t="e">
        <f>#REF!</f>
        <v>#REF!</v>
      </c>
    </row>
    <row r="322" spans="1:2" ht="11.25" customHeight="1" x14ac:dyDescent="0.15">
      <c r="A322" s="15" t="s">
        <v>433</v>
      </c>
      <c r="B322" s="16" t="e">
        <f>#REF!</f>
        <v>#REF!</v>
      </c>
    </row>
    <row r="323" spans="1:2" ht="11.25" customHeight="1" x14ac:dyDescent="0.15">
      <c r="A323" s="15" t="s">
        <v>434</v>
      </c>
      <c r="B323" s="16" t="e">
        <f>#REF!</f>
        <v>#REF!</v>
      </c>
    </row>
    <row r="324" spans="1:2" ht="11.25" customHeight="1" x14ac:dyDescent="0.15">
      <c r="A324" s="15" t="s">
        <v>435</v>
      </c>
      <c r="B324" s="16" t="e">
        <f>#REF!</f>
        <v>#REF!</v>
      </c>
    </row>
    <row r="325" spans="1:2" ht="11.25" customHeight="1" x14ac:dyDescent="0.15">
      <c r="A325" s="15" t="s">
        <v>436</v>
      </c>
      <c r="B325" s="16" t="e">
        <f>#REF!</f>
        <v>#REF!</v>
      </c>
    </row>
    <row r="326" spans="1:2" ht="11.25" customHeight="1" x14ac:dyDescent="0.15">
      <c r="A326" s="15" t="s">
        <v>437</v>
      </c>
      <c r="B326" s="16" t="e">
        <f>#REF!</f>
        <v>#REF!</v>
      </c>
    </row>
    <row r="327" spans="1:2" ht="11.25" customHeight="1" x14ac:dyDescent="0.15">
      <c r="A327" s="15" t="s">
        <v>438</v>
      </c>
      <c r="B327" s="16" t="e">
        <f>#REF!</f>
        <v>#REF!</v>
      </c>
    </row>
    <row r="328" spans="1:2" ht="11.25" customHeight="1" x14ac:dyDescent="0.15">
      <c r="A328" s="15" t="s">
        <v>439</v>
      </c>
      <c r="B328" s="16" t="e">
        <f>#REF!</f>
        <v>#REF!</v>
      </c>
    </row>
    <row r="329" spans="1:2" ht="11.25" customHeight="1" x14ac:dyDescent="0.15">
      <c r="A329" s="15" t="s">
        <v>446</v>
      </c>
      <c r="B329" s="16" t="e">
        <f>#REF!</f>
        <v>#REF!</v>
      </c>
    </row>
    <row r="330" spans="1:2" ht="11.25" customHeight="1" x14ac:dyDescent="0.15">
      <c r="A330" s="15" t="s">
        <v>423</v>
      </c>
      <c r="B330" s="16" t="e">
        <f>#REF!</f>
        <v>#REF!</v>
      </c>
    </row>
    <row r="331" spans="1:2" ht="11.25" customHeight="1" x14ac:dyDescent="0.15">
      <c r="A331" s="15" t="s">
        <v>424</v>
      </c>
      <c r="B331" s="16" t="e">
        <f>#REF!</f>
        <v>#REF!</v>
      </c>
    </row>
    <row r="332" spans="1:2" ht="11.25" customHeight="1" x14ac:dyDescent="0.15">
      <c r="A332" s="15" t="s">
        <v>425</v>
      </c>
      <c r="B332" s="16" t="e">
        <f>#REF!</f>
        <v>#REF!</v>
      </c>
    </row>
    <row r="333" spans="1:2" ht="11.25" customHeight="1" x14ac:dyDescent="0.15">
      <c r="A333" s="15" t="s">
        <v>426</v>
      </c>
      <c r="B333" s="16" t="e">
        <f>#REF!</f>
        <v>#REF!</v>
      </c>
    </row>
    <row r="334" spans="1:2" ht="11.25" customHeight="1" x14ac:dyDescent="0.15">
      <c r="A334" s="15" t="s">
        <v>427</v>
      </c>
      <c r="B334" s="16" t="e">
        <f>#REF!</f>
        <v>#REF!</v>
      </c>
    </row>
    <row r="335" spans="1:2" ht="11.25" customHeight="1" x14ac:dyDescent="0.15">
      <c r="A335" s="15" t="s">
        <v>428</v>
      </c>
      <c r="B335" s="16" t="e">
        <f>#REF!</f>
        <v>#REF!</v>
      </c>
    </row>
    <row r="336" spans="1:2" ht="11.25" customHeight="1" x14ac:dyDescent="0.15">
      <c r="A336" s="15" t="s">
        <v>429</v>
      </c>
      <c r="B336" s="16" t="e">
        <f>#REF!</f>
        <v>#REF!</v>
      </c>
    </row>
    <row r="337" spans="1:2" ht="11.25" customHeight="1" x14ac:dyDescent="0.15">
      <c r="A337" s="15" t="s">
        <v>430</v>
      </c>
      <c r="B337" s="16" t="e">
        <f>#REF!</f>
        <v>#REF!</v>
      </c>
    </row>
    <row r="338" spans="1:2" ht="11.25" customHeight="1" x14ac:dyDescent="0.15">
      <c r="A338" s="15" t="s">
        <v>431</v>
      </c>
      <c r="B338" s="16" t="e">
        <f>#REF!</f>
        <v>#REF!</v>
      </c>
    </row>
    <row r="339" spans="1:2" ht="11.25" customHeight="1" x14ac:dyDescent="0.15">
      <c r="A339" s="15" t="s">
        <v>432</v>
      </c>
      <c r="B339" s="16" t="e">
        <f>#REF!</f>
        <v>#REF!</v>
      </c>
    </row>
    <row r="340" spans="1:2" ht="11.25" customHeight="1" x14ac:dyDescent="0.15">
      <c r="A340" s="15" t="s">
        <v>433</v>
      </c>
      <c r="B340" s="16" t="e">
        <f>#REF!</f>
        <v>#REF!</v>
      </c>
    </row>
    <row r="341" spans="1:2" ht="11.25" customHeight="1" x14ac:dyDescent="0.15">
      <c r="A341" s="15" t="s">
        <v>434</v>
      </c>
      <c r="B341" s="16" t="e">
        <f>#REF!</f>
        <v>#REF!</v>
      </c>
    </row>
    <row r="342" spans="1:2" ht="11.25" customHeight="1" x14ac:dyDescent="0.15">
      <c r="A342" s="15" t="s">
        <v>435</v>
      </c>
      <c r="B342" s="16" t="e">
        <f>#REF!</f>
        <v>#REF!</v>
      </c>
    </row>
    <row r="343" spans="1:2" ht="11.25" customHeight="1" x14ac:dyDescent="0.15">
      <c r="A343" s="15" t="s">
        <v>436</v>
      </c>
      <c r="B343" s="16" t="e">
        <f>#REF!</f>
        <v>#REF!</v>
      </c>
    </row>
    <row r="344" spans="1:2" ht="11.25" customHeight="1" x14ac:dyDescent="0.15">
      <c r="A344" s="15" t="s">
        <v>437</v>
      </c>
      <c r="B344" s="16" t="e">
        <f>#REF!</f>
        <v>#REF!</v>
      </c>
    </row>
    <row r="345" spans="1:2" ht="11.25" customHeight="1" x14ac:dyDescent="0.15">
      <c r="A345" s="15" t="s">
        <v>438</v>
      </c>
      <c r="B345" s="16" t="e">
        <f>#REF!</f>
        <v>#REF!</v>
      </c>
    </row>
    <row r="346" spans="1:2" ht="11.25" customHeight="1" x14ac:dyDescent="0.15">
      <c r="A346" s="15" t="s">
        <v>439</v>
      </c>
      <c r="B346" s="16" t="e">
        <f>#REF!</f>
        <v>#REF!</v>
      </c>
    </row>
    <row r="347" spans="1:2" ht="11.25" customHeight="1" x14ac:dyDescent="0.15">
      <c r="A347" s="15" t="s">
        <v>447</v>
      </c>
      <c r="B347" s="16" t="e">
        <f>#REF!</f>
        <v>#REF!</v>
      </c>
    </row>
    <row r="348" spans="1:2" ht="11.25" customHeight="1" x14ac:dyDescent="0.15">
      <c r="A348" s="15" t="s">
        <v>423</v>
      </c>
      <c r="B348" s="16" t="e">
        <f>#REF!</f>
        <v>#REF!</v>
      </c>
    </row>
    <row r="349" spans="1:2" ht="11.25" customHeight="1" x14ac:dyDescent="0.15">
      <c r="A349" s="15" t="s">
        <v>424</v>
      </c>
      <c r="B349" s="16" t="e">
        <f>#REF!</f>
        <v>#REF!</v>
      </c>
    </row>
    <row r="350" spans="1:2" ht="11.25" customHeight="1" x14ac:dyDescent="0.15">
      <c r="A350" s="15" t="s">
        <v>425</v>
      </c>
      <c r="B350" s="16" t="e">
        <f>#REF!</f>
        <v>#REF!</v>
      </c>
    </row>
    <row r="351" spans="1:2" ht="11.25" customHeight="1" x14ac:dyDescent="0.15">
      <c r="A351" s="15" t="s">
        <v>426</v>
      </c>
      <c r="B351" s="16" t="e">
        <f>#REF!</f>
        <v>#REF!</v>
      </c>
    </row>
    <row r="352" spans="1:2" ht="11.25" customHeight="1" x14ac:dyDescent="0.15">
      <c r="A352" s="15" t="s">
        <v>427</v>
      </c>
      <c r="B352" s="16" t="e">
        <f>#REF!</f>
        <v>#REF!</v>
      </c>
    </row>
    <row r="353" spans="1:2" ht="11.25" customHeight="1" x14ac:dyDescent="0.15">
      <c r="A353" s="15" t="s">
        <v>428</v>
      </c>
      <c r="B353" s="16" t="e">
        <f>#REF!</f>
        <v>#REF!</v>
      </c>
    </row>
    <row r="354" spans="1:2" ht="11.25" customHeight="1" x14ac:dyDescent="0.15">
      <c r="A354" s="15" t="s">
        <v>429</v>
      </c>
      <c r="B354" s="16" t="e">
        <f>#REF!</f>
        <v>#REF!</v>
      </c>
    </row>
    <row r="355" spans="1:2" ht="11.25" customHeight="1" x14ac:dyDescent="0.15">
      <c r="A355" s="15" t="s">
        <v>430</v>
      </c>
      <c r="B355" s="16" t="e">
        <f>#REF!</f>
        <v>#REF!</v>
      </c>
    </row>
    <row r="356" spans="1:2" ht="11.25" customHeight="1" x14ac:dyDescent="0.15">
      <c r="A356" s="15" t="s">
        <v>431</v>
      </c>
      <c r="B356" s="16" t="e">
        <f>#REF!</f>
        <v>#REF!</v>
      </c>
    </row>
    <row r="357" spans="1:2" ht="11.25" customHeight="1" x14ac:dyDescent="0.15">
      <c r="A357" s="15" t="s">
        <v>432</v>
      </c>
      <c r="B357" s="16" t="e">
        <f>#REF!</f>
        <v>#REF!</v>
      </c>
    </row>
    <row r="358" spans="1:2" ht="11.25" customHeight="1" x14ac:dyDescent="0.15">
      <c r="A358" s="15" t="s">
        <v>433</v>
      </c>
      <c r="B358" s="16" t="e">
        <f>#REF!</f>
        <v>#REF!</v>
      </c>
    </row>
    <row r="359" spans="1:2" ht="11.25" customHeight="1" x14ac:dyDescent="0.15">
      <c r="A359" s="15" t="s">
        <v>434</v>
      </c>
      <c r="B359" s="16" t="e">
        <f>#REF!</f>
        <v>#REF!</v>
      </c>
    </row>
    <row r="360" spans="1:2" ht="11.25" customHeight="1" x14ac:dyDescent="0.15">
      <c r="A360" s="15" t="s">
        <v>435</v>
      </c>
      <c r="B360" s="16" t="e">
        <f>#REF!</f>
        <v>#REF!</v>
      </c>
    </row>
    <row r="361" spans="1:2" ht="11.25" customHeight="1" x14ac:dyDescent="0.15">
      <c r="A361" s="15" t="s">
        <v>436</v>
      </c>
      <c r="B361" s="16" t="e">
        <f>#REF!</f>
        <v>#REF!</v>
      </c>
    </row>
    <row r="362" spans="1:2" ht="11.25" customHeight="1" x14ac:dyDescent="0.15">
      <c r="A362" s="15" t="s">
        <v>437</v>
      </c>
      <c r="B362" s="16" t="e">
        <f>#REF!</f>
        <v>#REF!</v>
      </c>
    </row>
    <row r="363" spans="1:2" ht="11.25" customHeight="1" x14ac:dyDescent="0.15">
      <c r="A363" s="15" t="s">
        <v>438</v>
      </c>
      <c r="B363" s="16" t="e">
        <f>#REF!</f>
        <v>#REF!</v>
      </c>
    </row>
    <row r="364" spans="1:2" ht="11.25" customHeight="1" x14ac:dyDescent="0.15">
      <c r="A364" s="15" t="s">
        <v>439</v>
      </c>
      <c r="B364" s="16" t="e">
        <f>#REF!</f>
        <v>#REF!</v>
      </c>
    </row>
    <row r="365" spans="1:2" ht="11.25" customHeight="1" x14ac:dyDescent="0.15">
      <c r="A365" s="15" t="s">
        <v>448</v>
      </c>
      <c r="B365" s="16" t="e">
        <f>#REF!</f>
        <v>#REF!</v>
      </c>
    </row>
    <row r="366" spans="1:2" ht="11.25" customHeight="1" x14ac:dyDescent="0.15">
      <c r="A366" s="15" t="s">
        <v>423</v>
      </c>
      <c r="B366" s="16" t="e">
        <f>#REF!</f>
        <v>#REF!</v>
      </c>
    </row>
    <row r="367" spans="1:2" ht="11.25" customHeight="1" x14ac:dyDescent="0.15">
      <c r="A367" s="15" t="s">
        <v>424</v>
      </c>
      <c r="B367" s="16" t="e">
        <f>#REF!</f>
        <v>#REF!</v>
      </c>
    </row>
    <row r="368" spans="1:2" ht="11.25" customHeight="1" x14ac:dyDescent="0.15">
      <c r="A368" s="15" t="s">
        <v>425</v>
      </c>
      <c r="B368" s="16" t="e">
        <f>#REF!</f>
        <v>#REF!</v>
      </c>
    </row>
    <row r="369" spans="1:2" ht="11.25" customHeight="1" x14ac:dyDescent="0.15">
      <c r="A369" s="15" t="s">
        <v>426</v>
      </c>
      <c r="B369" s="16" t="e">
        <f>#REF!</f>
        <v>#REF!</v>
      </c>
    </row>
    <row r="370" spans="1:2" ht="11.25" customHeight="1" x14ac:dyDescent="0.15">
      <c r="A370" s="15" t="s">
        <v>427</v>
      </c>
      <c r="B370" s="16" t="e">
        <f>#REF!</f>
        <v>#REF!</v>
      </c>
    </row>
    <row r="371" spans="1:2" ht="11.25" customHeight="1" x14ac:dyDescent="0.15">
      <c r="A371" s="15" t="s">
        <v>428</v>
      </c>
      <c r="B371" s="16" t="e">
        <f>#REF!</f>
        <v>#REF!</v>
      </c>
    </row>
    <row r="372" spans="1:2" ht="11.25" customHeight="1" x14ac:dyDescent="0.15">
      <c r="A372" s="15" t="s">
        <v>429</v>
      </c>
      <c r="B372" s="16" t="e">
        <f>#REF!</f>
        <v>#REF!</v>
      </c>
    </row>
    <row r="373" spans="1:2" ht="11.25" customHeight="1" x14ac:dyDescent="0.15">
      <c r="A373" s="15" t="s">
        <v>430</v>
      </c>
      <c r="B373" s="16" t="e">
        <f>#REF!</f>
        <v>#REF!</v>
      </c>
    </row>
    <row r="374" spans="1:2" ht="11.25" customHeight="1" x14ac:dyDescent="0.15">
      <c r="A374" s="15" t="s">
        <v>431</v>
      </c>
      <c r="B374" s="16" t="e">
        <f>#REF!</f>
        <v>#REF!</v>
      </c>
    </row>
    <row r="375" spans="1:2" ht="11.25" customHeight="1" x14ac:dyDescent="0.15">
      <c r="A375" s="15" t="s">
        <v>432</v>
      </c>
      <c r="B375" s="16" t="e">
        <f>#REF!</f>
        <v>#REF!</v>
      </c>
    </row>
    <row r="376" spans="1:2" ht="11.25" customHeight="1" x14ac:dyDescent="0.15">
      <c r="A376" s="15" t="s">
        <v>433</v>
      </c>
      <c r="B376" s="16" t="e">
        <f>#REF!</f>
        <v>#REF!</v>
      </c>
    </row>
    <row r="377" spans="1:2" ht="11.25" customHeight="1" x14ac:dyDescent="0.15">
      <c r="A377" s="15" t="s">
        <v>434</v>
      </c>
      <c r="B377" s="16" t="e">
        <f>#REF!</f>
        <v>#REF!</v>
      </c>
    </row>
    <row r="378" spans="1:2" ht="11.25" customHeight="1" x14ac:dyDescent="0.15">
      <c r="A378" s="15" t="s">
        <v>435</v>
      </c>
      <c r="B378" s="16" t="e">
        <f>#REF!</f>
        <v>#REF!</v>
      </c>
    </row>
    <row r="379" spans="1:2" ht="11.25" customHeight="1" x14ac:dyDescent="0.15">
      <c r="A379" s="15" t="s">
        <v>436</v>
      </c>
      <c r="B379" s="16" t="e">
        <f>#REF!</f>
        <v>#REF!</v>
      </c>
    </row>
    <row r="380" spans="1:2" ht="11.25" customHeight="1" x14ac:dyDescent="0.15">
      <c r="A380" s="15" t="s">
        <v>437</v>
      </c>
      <c r="B380" s="16" t="e">
        <f>#REF!</f>
        <v>#REF!</v>
      </c>
    </row>
    <row r="381" spans="1:2" ht="11.25" customHeight="1" x14ac:dyDescent="0.15">
      <c r="A381" s="15" t="s">
        <v>438</v>
      </c>
      <c r="B381" s="16" t="e">
        <f>#REF!</f>
        <v>#REF!</v>
      </c>
    </row>
    <row r="382" spans="1:2" ht="11.25" customHeight="1" x14ac:dyDescent="0.15">
      <c r="A382" s="15" t="s">
        <v>439</v>
      </c>
      <c r="B382" s="16" t="e">
        <f>#REF!</f>
        <v>#REF!</v>
      </c>
    </row>
    <row r="383" spans="1:2" ht="11.25" customHeight="1" x14ac:dyDescent="0.15">
      <c r="A383" s="15" t="s">
        <v>449</v>
      </c>
      <c r="B383" s="16" t="e">
        <f>#REF!</f>
        <v>#REF!</v>
      </c>
    </row>
    <row r="384" spans="1:2" ht="11.25" customHeight="1" x14ac:dyDescent="0.15">
      <c r="A384" s="15" t="s">
        <v>423</v>
      </c>
      <c r="B384" s="16" t="e">
        <f>#REF!</f>
        <v>#REF!</v>
      </c>
    </row>
    <row r="385" spans="1:2" ht="11.25" customHeight="1" x14ac:dyDescent="0.15">
      <c r="A385" s="15" t="s">
        <v>424</v>
      </c>
      <c r="B385" s="16" t="e">
        <f>#REF!</f>
        <v>#REF!</v>
      </c>
    </row>
    <row r="386" spans="1:2" ht="11.25" customHeight="1" x14ac:dyDescent="0.15">
      <c r="A386" s="15" t="s">
        <v>425</v>
      </c>
      <c r="B386" s="16" t="e">
        <f>#REF!</f>
        <v>#REF!</v>
      </c>
    </row>
    <row r="387" spans="1:2" ht="11.25" customHeight="1" x14ac:dyDescent="0.15">
      <c r="A387" s="15" t="s">
        <v>426</v>
      </c>
      <c r="B387" s="16" t="e">
        <f>#REF!</f>
        <v>#REF!</v>
      </c>
    </row>
    <row r="388" spans="1:2" ht="11.25" customHeight="1" x14ac:dyDescent="0.15">
      <c r="A388" s="15" t="s">
        <v>427</v>
      </c>
      <c r="B388" s="16" t="e">
        <f>#REF!</f>
        <v>#REF!</v>
      </c>
    </row>
    <row r="389" spans="1:2" ht="11.25" customHeight="1" x14ac:dyDescent="0.15">
      <c r="A389" s="15" t="s">
        <v>428</v>
      </c>
      <c r="B389" s="16" t="e">
        <f>#REF!</f>
        <v>#REF!</v>
      </c>
    </row>
    <row r="390" spans="1:2" ht="11.25" customHeight="1" x14ac:dyDescent="0.15">
      <c r="A390" s="15" t="s">
        <v>429</v>
      </c>
      <c r="B390" s="16" t="e">
        <f>#REF!</f>
        <v>#REF!</v>
      </c>
    </row>
    <row r="391" spans="1:2" ht="11.25" customHeight="1" x14ac:dyDescent="0.15">
      <c r="A391" s="15" t="s">
        <v>430</v>
      </c>
      <c r="B391" s="16" t="e">
        <f>#REF!</f>
        <v>#REF!</v>
      </c>
    </row>
    <row r="392" spans="1:2" ht="11.25" customHeight="1" x14ac:dyDescent="0.15">
      <c r="A392" s="15" t="s">
        <v>431</v>
      </c>
      <c r="B392" s="16" t="e">
        <f>#REF!</f>
        <v>#REF!</v>
      </c>
    </row>
    <row r="393" spans="1:2" ht="11.25" customHeight="1" x14ac:dyDescent="0.15">
      <c r="A393" s="15" t="s">
        <v>432</v>
      </c>
      <c r="B393" s="16" t="e">
        <f>#REF!</f>
        <v>#REF!</v>
      </c>
    </row>
    <row r="394" spans="1:2" ht="11.25" customHeight="1" x14ac:dyDescent="0.15">
      <c r="A394" s="15" t="s">
        <v>433</v>
      </c>
      <c r="B394" s="16" t="e">
        <f>#REF!</f>
        <v>#REF!</v>
      </c>
    </row>
    <row r="395" spans="1:2" ht="11.25" customHeight="1" x14ac:dyDescent="0.15">
      <c r="A395" s="15" t="s">
        <v>434</v>
      </c>
      <c r="B395" s="16" t="e">
        <f>#REF!</f>
        <v>#REF!</v>
      </c>
    </row>
    <row r="396" spans="1:2" ht="11.25" customHeight="1" x14ac:dyDescent="0.15">
      <c r="A396" s="15" t="s">
        <v>435</v>
      </c>
      <c r="B396" s="16" t="e">
        <f>#REF!</f>
        <v>#REF!</v>
      </c>
    </row>
    <row r="397" spans="1:2" ht="11.25" customHeight="1" x14ac:dyDescent="0.15">
      <c r="A397" s="15" t="s">
        <v>436</v>
      </c>
      <c r="B397" s="16" t="e">
        <f>#REF!</f>
        <v>#REF!</v>
      </c>
    </row>
    <row r="398" spans="1:2" ht="11.25" customHeight="1" x14ac:dyDescent="0.15">
      <c r="A398" s="15" t="s">
        <v>437</v>
      </c>
      <c r="B398" s="16" t="e">
        <f>#REF!</f>
        <v>#REF!</v>
      </c>
    </row>
    <row r="399" spans="1:2" ht="11.25" customHeight="1" x14ac:dyDescent="0.15">
      <c r="A399" s="15" t="s">
        <v>438</v>
      </c>
      <c r="B399" s="16" t="e">
        <f>#REF!</f>
        <v>#REF!</v>
      </c>
    </row>
    <row r="400" spans="1:2" ht="11.25" customHeight="1" x14ac:dyDescent="0.15">
      <c r="A400" s="15" t="s">
        <v>439</v>
      </c>
      <c r="B400" s="16" t="e">
        <f>#REF!</f>
        <v>#REF!</v>
      </c>
    </row>
    <row r="401" spans="1:2" ht="11.25" customHeight="1" x14ac:dyDescent="0.15">
      <c r="A401" s="15" t="s">
        <v>450</v>
      </c>
      <c r="B401" s="16" t="e">
        <f>#REF!</f>
        <v>#REF!</v>
      </c>
    </row>
    <row r="402" spans="1:2" ht="11.25" customHeight="1" x14ac:dyDescent="0.15">
      <c r="A402" s="15" t="s">
        <v>423</v>
      </c>
      <c r="B402" s="16" t="e">
        <f>#REF!</f>
        <v>#REF!</v>
      </c>
    </row>
    <row r="403" spans="1:2" ht="11.25" customHeight="1" x14ac:dyDescent="0.15">
      <c r="A403" s="15" t="s">
        <v>424</v>
      </c>
      <c r="B403" s="16" t="e">
        <f>#REF!</f>
        <v>#REF!</v>
      </c>
    </row>
    <row r="404" spans="1:2" ht="11.25" customHeight="1" x14ac:dyDescent="0.15">
      <c r="A404" s="15" t="s">
        <v>425</v>
      </c>
      <c r="B404" s="16" t="e">
        <f>#REF!</f>
        <v>#REF!</v>
      </c>
    </row>
    <row r="405" spans="1:2" ht="11.25" customHeight="1" x14ac:dyDescent="0.15">
      <c r="A405" s="15" t="s">
        <v>426</v>
      </c>
      <c r="B405" s="16" t="e">
        <f>#REF!</f>
        <v>#REF!</v>
      </c>
    </row>
    <row r="406" spans="1:2" ht="11.25" customHeight="1" x14ac:dyDescent="0.15">
      <c r="A406" s="15" t="s">
        <v>427</v>
      </c>
      <c r="B406" s="16" t="e">
        <f>#REF!</f>
        <v>#REF!</v>
      </c>
    </row>
    <row r="407" spans="1:2" ht="11.25" customHeight="1" x14ac:dyDescent="0.15">
      <c r="A407" s="15" t="s">
        <v>428</v>
      </c>
      <c r="B407" s="16" t="e">
        <f>#REF!</f>
        <v>#REF!</v>
      </c>
    </row>
    <row r="408" spans="1:2" ht="11.25" customHeight="1" x14ac:dyDescent="0.15">
      <c r="A408" s="15" t="s">
        <v>429</v>
      </c>
      <c r="B408" s="16" t="e">
        <f>#REF!</f>
        <v>#REF!</v>
      </c>
    </row>
    <row r="409" spans="1:2" ht="11.25" customHeight="1" x14ac:dyDescent="0.15">
      <c r="A409" s="15" t="s">
        <v>430</v>
      </c>
      <c r="B409" s="16" t="e">
        <f>#REF!</f>
        <v>#REF!</v>
      </c>
    </row>
    <row r="410" spans="1:2" ht="11.25" customHeight="1" x14ac:dyDescent="0.15">
      <c r="A410" s="15" t="s">
        <v>431</v>
      </c>
      <c r="B410" s="16" t="e">
        <f>#REF!</f>
        <v>#REF!</v>
      </c>
    </row>
    <row r="411" spans="1:2" ht="11.25" customHeight="1" x14ac:dyDescent="0.15">
      <c r="A411" s="15" t="s">
        <v>432</v>
      </c>
      <c r="B411" s="16" t="e">
        <f>#REF!</f>
        <v>#REF!</v>
      </c>
    </row>
    <row r="412" spans="1:2" ht="11.25" customHeight="1" x14ac:dyDescent="0.15">
      <c r="A412" s="15" t="s">
        <v>433</v>
      </c>
      <c r="B412" s="16" t="e">
        <f>#REF!</f>
        <v>#REF!</v>
      </c>
    </row>
    <row r="413" spans="1:2" ht="11.25" customHeight="1" x14ac:dyDescent="0.15">
      <c r="A413" s="15" t="s">
        <v>434</v>
      </c>
      <c r="B413" s="16" t="e">
        <f>#REF!</f>
        <v>#REF!</v>
      </c>
    </row>
    <row r="414" spans="1:2" ht="11.25" customHeight="1" x14ac:dyDescent="0.15">
      <c r="A414" s="15" t="s">
        <v>435</v>
      </c>
      <c r="B414" s="16" t="e">
        <f>#REF!</f>
        <v>#REF!</v>
      </c>
    </row>
    <row r="415" spans="1:2" ht="11.25" customHeight="1" x14ac:dyDescent="0.15">
      <c r="A415" s="15" t="s">
        <v>436</v>
      </c>
      <c r="B415" s="16" t="e">
        <f>#REF!</f>
        <v>#REF!</v>
      </c>
    </row>
    <row r="416" spans="1:2" ht="11.25" customHeight="1" x14ac:dyDescent="0.15">
      <c r="A416" s="15" t="s">
        <v>437</v>
      </c>
      <c r="B416" s="16" t="e">
        <f>#REF!</f>
        <v>#REF!</v>
      </c>
    </row>
    <row r="417" spans="1:2" ht="11.25" customHeight="1" x14ac:dyDescent="0.15">
      <c r="A417" s="15" t="s">
        <v>438</v>
      </c>
      <c r="B417" s="16" t="e">
        <f>#REF!</f>
        <v>#REF!</v>
      </c>
    </row>
    <row r="418" spans="1:2" ht="11.25" customHeight="1" x14ac:dyDescent="0.15">
      <c r="A418" s="15" t="s">
        <v>439</v>
      </c>
      <c r="B418" s="16" t="e">
        <f>#REF!</f>
        <v>#REF!</v>
      </c>
    </row>
    <row r="419" spans="1:2" ht="11.25" customHeight="1" x14ac:dyDescent="0.15">
      <c r="A419" s="15" t="s">
        <v>451</v>
      </c>
      <c r="B419" s="16" t="e">
        <f>#REF!</f>
        <v>#REF!</v>
      </c>
    </row>
    <row r="420" spans="1:2" ht="11.25" customHeight="1" x14ac:dyDescent="0.15">
      <c r="A420" s="15" t="s">
        <v>423</v>
      </c>
      <c r="B420" s="16" t="e">
        <f>#REF!</f>
        <v>#REF!</v>
      </c>
    </row>
    <row r="421" spans="1:2" ht="11.25" customHeight="1" x14ac:dyDescent="0.15">
      <c r="A421" s="15" t="s">
        <v>424</v>
      </c>
      <c r="B421" s="16" t="e">
        <f>#REF!</f>
        <v>#REF!</v>
      </c>
    </row>
    <row r="422" spans="1:2" ht="11.25" customHeight="1" x14ac:dyDescent="0.15">
      <c r="A422" s="15" t="s">
        <v>425</v>
      </c>
      <c r="B422" s="16" t="e">
        <f>#REF!</f>
        <v>#REF!</v>
      </c>
    </row>
    <row r="423" spans="1:2" ht="11.25" customHeight="1" x14ac:dyDescent="0.15">
      <c r="A423" s="15" t="s">
        <v>426</v>
      </c>
      <c r="B423" s="16" t="e">
        <f>#REF!</f>
        <v>#REF!</v>
      </c>
    </row>
    <row r="424" spans="1:2" ht="11.25" customHeight="1" x14ac:dyDescent="0.15">
      <c r="A424" s="15" t="s">
        <v>427</v>
      </c>
      <c r="B424" s="16" t="e">
        <f>#REF!</f>
        <v>#REF!</v>
      </c>
    </row>
    <row r="425" spans="1:2" ht="11.25" customHeight="1" x14ac:dyDescent="0.15">
      <c r="A425" s="15" t="s">
        <v>428</v>
      </c>
      <c r="B425" s="16" t="e">
        <f>#REF!</f>
        <v>#REF!</v>
      </c>
    </row>
    <row r="426" spans="1:2" ht="11.25" customHeight="1" x14ac:dyDescent="0.15">
      <c r="A426" s="15" t="s">
        <v>429</v>
      </c>
      <c r="B426" s="16" t="e">
        <f>#REF!</f>
        <v>#REF!</v>
      </c>
    </row>
    <row r="427" spans="1:2" ht="11.25" customHeight="1" x14ac:dyDescent="0.15">
      <c r="A427" s="15" t="s">
        <v>430</v>
      </c>
      <c r="B427" s="16" t="e">
        <f>#REF!</f>
        <v>#REF!</v>
      </c>
    </row>
    <row r="428" spans="1:2" ht="11.25" customHeight="1" x14ac:dyDescent="0.15">
      <c r="A428" s="15" t="s">
        <v>431</v>
      </c>
      <c r="B428" s="16" t="e">
        <f>#REF!</f>
        <v>#REF!</v>
      </c>
    </row>
    <row r="429" spans="1:2" ht="11.25" customHeight="1" x14ac:dyDescent="0.15">
      <c r="A429" s="15" t="s">
        <v>432</v>
      </c>
      <c r="B429" s="16" t="e">
        <f>#REF!</f>
        <v>#REF!</v>
      </c>
    </row>
    <row r="430" spans="1:2" ht="11.25" customHeight="1" x14ac:dyDescent="0.15">
      <c r="A430" s="15" t="s">
        <v>433</v>
      </c>
      <c r="B430" s="16" t="e">
        <f>#REF!</f>
        <v>#REF!</v>
      </c>
    </row>
    <row r="431" spans="1:2" ht="11.25" customHeight="1" x14ac:dyDescent="0.15">
      <c r="A431" s="15" t="s">
        <v>434</v>
      </c>
      <c r="B431" s="16" t="e">
        <f>#REF!</f>
        <v>#REF!</v>
      </c>
    </row>
    <row r="432" spans="1:2" ht="11.25" customHeight="1" x14ac:dyDescent="0.15">
      <c r="A432" s="15" t="s">
        <v>435</v>
      </c>
      <c r="B432" s="16" t="e">
        <f>#REF!</f>
        <v>#REF!</v>
      </c>
    </row>
    <row r="433" spans="1:2" ht="11.25" customHeight="1" x14ac:dyDescent="0.15">
      <c r="A433" s="15" t="s">
        <v>436</v>
      </c>
      <c r="B433" s="16" t="e">
        <f>#REF!</f>
        <v>#REF!</v>
      </c>
    </row>
    <row r="434" spans="1:2" ht="11.25" customHeight="1" x14ac:dyDescent="0.15">
      <c r="A434" s="15" t="s">
        <v>437</v>
      </c>
      <c r="B434" s="16" t="e">
        <f>#REF!</f>
        <v>#REF!</v>
      </c>
    </row>
    <row r="435" spans="1:2" ht="11.25" customHeight="1" x14ac:dyDescent="0.15">
      <c r="A435" s="15" t="s">
        <v>438</v>
      </c>
      <c r="B435" s="16" t="e">
        <f>#REF!</f>
        <v>#REF!</v>
      </c>
    </row>
    <row r="436" spans="1:2" ht="11.25" customHeight="1" x14ac:dyDescent="0.15">
      <c r="A436" s="15" t="s">
        <v>439</v>
      </c>
      <c r="B436" s="16" t="e">
        <f>#REF!</f>
        <v>#REF!</v>
      </c>
    </row>
    <row r="437" spans="1:2" ht="11.25" customHeight="1" x14ac:dyDescent="0.15">
      <c r="A437" s="15" t="s">
        <v>452</v>
      </c>
      <c r="B437" s="16" t="e">
        <f>#REF!</f>
        <v>#REF!</v>
      </c>
    </row>
    <row r="438" spans="1:2" ht="11.25" customHeight="1" x14ac:dyDescent="0.15">
      <c r="A438" s="15" t="s">
        <v>423</v>
      </c>
      <c r="B438" s="16" t="e">
        <f>#REF!</f>
        <v>#REF!</v>
      </c>
    </row>
    <row r="439" spans="1:2" ht="11.25" customHeight="1" x14ac:dyDescent="0.15">
      <c r="A439" s="15" t="s">
        <v>424</v>
      </c>
      <c r="B439" s="16" t="e">
        <f>#REF!</f>
        <v>#REF!</v>
      </c>
    </row>
    <row r="440" spans="1:2" ht="11.25" customHeight="1" x14ac:dyDescent="0.15">
      <c r="A440" s="15" t="s">
        <v>425</v>
      </c>
      <c r="B440" s="16" t="e">
        <f>#REF!</f>
        <v>#REF!</v>
      </c>
    </row>
    <row r="441" spans="1:2" ht="11.25" customHeight="1" x14ac:dyDescent="0.15">
      <c r="A441" s="15" t="s">
        <v>426</v>
      </c>
      <c r="B441" s="16" t="e">
        <f>#REF!</f>
        <v>#REF!</v>
      </c>
    </row>
    <row r="442" spans="1:2" ht="11.25" customHeight="1" x14ac:dyDescent="0.15">
      <c r="A442" s="15" t="s">
        <v>427</v>
      </c>
      <c r="B442" s="16" t="e">
        <f>#REF!</f>
        <v>#REF!</v>
      </c>
    </row>
    <row r="443" spans="1:2" ht="11.25" customHeight="1" x14ac:dyDescent="0.15">
      <c r="A443" s="15" t="s">
        <v>428</v>
      </c>
      <c r="B443" s="16" t="e">
        <f>#REF!</f>
        <v>#REF!</v>
      </c>
    </row>
    <row r="444" spans="1:2" ht="11.25" customHeight="1" x14ac:dyDescent="0.15">
      <c r="A444" s="15" t="s">
        <v>429</v>
      </c>
      <c r="B444" s="16" t="e">
        <f>#REF!</f>
        <v>#REF!</v>
      </c>
    </row>
    <row r="445" spans="1:2" ht="11.25" customHeight="1" x14ac:dyDescent="0.15">
      <c r="A445" s="15" t="s">
        <v>430</v>
      </c>
      <c r="B445" s="16" t="e">
        <f>#REF!</f>
        <v>#REF!</v>
      </c>
    </row>
    <row r="446" spans="1:2" ht="11.25" customHeight="1" x14ac:dyDescent="0.15">
      <c r="A446" s="15" t="s">
        <v>431</v>
      </c>
      <c r="B446" s="16" t="e">
        <f>#REF!</f>
        <v>#REF!</v>
      </c>
    </row>
    <row r="447" spans="1:2" ht="11.25" customHeight="1" x14ac:dyDescent="0.15">
      <c r="A447" s="15" t="s">
        <v>432</v>
      </c>
      <c r="B447" s="16" t="e">
        <f>#REF!</f>
        <v>#REF!</v>
      </c>
    </row>
    <row r="448" spans="1:2" ht="11.25" customHeight="1" x14ac:dyDescent="0.15">
      <c r="A448" s="15" t="s">
        <v>433</v>
      </c>
      <c r="B448" s="16" t="e">
        <f>#REF!</f>
        <v>#REF!</v>
      </c>
    </row>
    <row r="449" spans="1:2" ht="11.25" customHeight="1" x14ac:dyDescent="0.15">
      <c r="A449" s="15" t="s">
        <v>434</v>
      </c>
      <c r="B449" s="16" t="e">
        <f>#REF!</f>
        <v>#REF!</v>
      </c>
    </row>
    <row r="450" spans="1:2" ht="11.25" customHeight="1" x14ac:dyDescent="0.15">
      <c r="A450" s="15" t="s">
        <v>435</v>
      </c>
      <c r="B450" s="16" t="e">
        <f>#REF!</f>
        <v>#REF!</v>
      </c>
    </row>
    <row r="451" spans="1:2" ht="11.25" customHeight="1" x14ac:dyDescent="0.15">
      <c r="A451" s="15" t="s">
        <v>436</v>
      </c>
      <c r="B451" s="16" t="e">
        <f>#REF!</f>
        <v>#REF!</v>
      </c>
    </row>
    <row r="452" spans="1:2" ht="11.25" customHeight="1" x14ac:dyDescent="0.15">
      <c r="A452" s="15" t="s">
        <v>437</v>
      </c>
      <c r="B452" s="16" t="e">
        <f>#REF!</f>
        <v>#REF!</v>
      </c>
    </row>
    <row r="453" spans="1:2" ht="11.25" customHeight="1" x14ac:dyDescent="0.15">
      <c r="A453" s="15" t="s">
        <v>438</v>
      </c>
      <c r="B453" s="16" t="e">
        <f>#REF!</f>
        <v>#REF!</v>
      </c>
    </row>
    <row r="454" spans="1:2" ht="11.25" customHeight="1" x14ac:dyDescent="0.15">
      <c r="A454" s="15" t="s">
        <v>439</v>
      </c>
      <c r="B454" s="16" t="e">
        <f>#REF!</f>
        <v>#REF!</v>
      </c>
    </row>
    <row r="455" spans="1:2" ht="11.25" customHeight="1" x14ac:dyDescent="0.15">
      <c r="A455" s="15" t="s">
        <v>453</v>
      </c>
      <c r="B455" s="16" t="e">
        <f>#REF!</f>
        <v>#REF!</v>
      </c>
    </row>
    <row r="456" spans="1:2" ht="11.25" customHeight="1" x14ac:dyDescent="0.15">
      <c r="A456" s="15" t="s">
        <v>423</v>
      </c>
      <c r="B456" s="16" t="e">
        <f>#REF!</f>
        <v>#REF!</v>
      </c>
    </row>
    <row r="457" spans="1:2" ht="11.25" customHeight="1" x14ac:dyDescent="0.15">
      <c r="A457" s="15" t="s">
        <v>424</v>
      </c>
      <c r="B457" s="16" t="e">
        <f>#REF!</f>
        <v>#REF!</v>
      </c>
    </row>
    <row r="458" spans="1:2" ht="11.25" customHeight="1" x14ac:dyDescent="0.15">
      <c r="A458" s="15" t="s">
        <v>425</v>
      </c>
      <c r="B458" s="16" t="e">
        <f>#REF!</f>
        <v>#REF!</v>
      </c>
    </row>
    <row r="459" spans="1:2" ht="11.25" customHeight="1" x14ac:dyDescent="0.15">
      <c r="A459" s="15" t="s">
        <v>426</v>
      </c>
      <c r="B459" s="16" t="e">
        <f>#REF!</f>
        <v>#REF!</v>
      </c>
    </row>
    <row r="460" spans="1:2" ht="11.25" customHeight="1" x14ac:dyDescent="0.15">
      <c r="A460" s="15" t="s">
        <v>427</v>
      </c>
      <c r="B460" s="16" t="e">
        <f>#REF!</f>
        <v>#REF!</v>
      </c>
    </row>
    <row r="461" spans="1:2" ht="11.25" customHeight="1" x14ac:dyDescent="0.15">
      <c r="A461" s="15" t="s">
        <v>428</v>
      </c>
      <c r="B461" s="16" t="e">
        <f>#REF!</f>
        <v>#REF!</v>
      </c>
    </row>
    <row r="462" spans="1:2" ht="11.25" customHeight="1" x14ac:dyDescent="0.15">
      <c r="A462" s="15" t="s">
        <v>429</v>
      </c>
      <c r="B462" s="16" t="e">
        <f>#REF!</f>
        <v>#REF!</v>
      </c>
    </row>
    <row r="463" spans="1:2" ht="11.25" customHeight="1" x14ac:dyDescent="0.15">
      <c r="A463" s="15" t="s">
        <v>430</v>
      </c>
      <c r="B463" s="16" t="e">
        <f>#REF!</f>
        <v>#REF!</v>
      </c>
    </row>
    <row r="464" spans="1:2" ht="11.25" customHeight="1" x14ac:dyDescent="0.15">
      <c r="A464" s="15" t="s">
        <v>431</v>
      </c>
      <c r="B464" s="16" t="e">
        <f>#REF!</f>
        <v>#REF!</v>
      </c>
    </row>
    <row r="465" spans="1:2" ht="11.25" customHeight="1" x14ac:dyDescent="0.15">
      <c r="A465" s="15" t="s">
        <v>432</v>
      </c>
      <c r="B465" s="16" t="e">
        <f>#REF!</f>
        <v>#REF!</v>
      </c>
    </row>
    <row r="466" spans="1:2" ht="11.25" customHeight="1" x14ac:dyDescent="0.15">
      <c r="A466" s="15" t="s">
        <v>433</v>
      </c>
      <c r="B466" s="16" t="e">
        <f>#REF!</f>
        <v>#REF!</v>
      </c>
    </row>
    <row r="467" spans="1:2" ht="11.25" customHeight="1" x14ac:dyDescent="0.15">
      <c r="A467" s="15" t="s">
        <v>434</v>
      </c>
      <c r="B467" s="16" t="e">
        <f>#REF!</f>
        <v>#REF!</v>
      </c>
    </row>
    <row r="468" spans="1:2" ht="11.25" customHeight="1" x14ac:dyDescent="0.15">
      <c r="A468" s="15" t="s">
        <v>435</v>
      </c>
      <c r="B468" s="16" t="e">
        <f>#REF!</f>
        <v>#REF!</v>
      </c>
    </row>
    <row r="469" spans="1:2" ht="11.25" customHeight="1" x14ac:dyDescent="0.15">
      <c r="A469" s="15" t="s">
        <v>436</v>
      </c>
      <c r="B469" s="16" t="e">
        <f>#REF!</f>
        <v>#REF!</v>
      </c>
    </row>
    <row r="470" spans="1:2" ht="11.25" customHeight="1" x14ac:dyDescent="0.15">
      <c r="A470" s="15" t="s">
        <v>437</v>
      </c>
      <c r="B470" s="16" t="e">
        <f>#REF!</f>
        <v>#REF!</v>
      </c>
    </row>
    <row r="471" spans="1:2" ht="11.25" customHeight="1" x14ac:dyDescent="0.15">
      <c r="A471" s="15" t="s">
        <v>438</v>
      </c>
      <c r="B471" s="16" t="e">
        <f>#REF!</f>
        <v>#REF!</v>
      </c>
    </row>
    <row r="472" spans="1:2" ht="11.25" customHeight="1" x14ac:dyDescent="0.15">
      <c r="A472" s="15" t="s">
        <v>439</v>
      </c>
      <c r="B472" s="16" t="e">
        <f>#REF!</f>
        <v>#REF!</v>
      </c>
    </row>
    <row r="473" spans="1:2" ht="11.25" customHeight="1" x14ac:dyDescent="0.15">
      <c r="A473" s="15" t="s">
        <v>454</v>
      </c>
      <c r="B473" s="16" t="e">
        <f>#REF!</f>
        <v>#REF!</v>
      </c>
    </row>
    <row r="474" spans="1:2" ht="11.25" customHeight="1" x14ac:dyDescent="0.15">
      <c r="A474" s="15" t="s">
        <v>423</v>
      </c>
      <c r="B474" s="16" t="e">
        <f>#REF!</f>
        <v>#REF!</v>
      </c>
    </row>
    <row r="475" spans="1:2" ht="11.25" customHeight="1" x14ac:dyDescent="0.15">
      <c r="A475" s="15" t="s">
        <v>424</v>
      </c>
      <c r="B475" s="16" t="e">
        <f>#REF!</f>
        <v>#REF!</v>
      </c>
    </row>
    <row r="476" spans="1:2" ht="11.25" customHeight="1" x14ac:dyDescent="0.15">
      <c r="A476" s="15" t="s">
        <v>425</v>
      </c>
      <c r="B476" s="16" t="e">
        <f>#REF!</f>
        <v>#REF!</v>
      </c>
    </row>
    <row r="477" spans="1:2" ht="11.25" customHeight="1" x14ac:dyDescent="0.15">
      <c r="A477" s="15" t="s">
        <v>426</v>
      </c>
      <c r="B477" s="16" t="e">
        <f>#REF!</f>
        <v>#REF!</v>
      </c>
    </row>
    <row r="478" spans="1:2" ht="11.25" customHeight="1" x14ac:dyDescent="0.15">
      <c r="A478" s="15" t="s">
        <v>427</v>
      </c>
      <c r="B478" s="16" t="e">
        <f>#REF!</f>
        <v>#REF!</v>
      </c>
    </row>
    <row r="479" spans="1:2" ht="11.25" customHeight="1" x14ac:dyDescent="0.15">
      <c r="A479" s="15" t="s">
        <v>428</v>
      </c>
      <c r="B479" s="16" t="e">
        <f>#REF!</f>
        <v>#REF!</v>
      </c>
    </row>
    <row r="480" spans="1:2" ht="11.25" customHeight="1" x14ac:dyDescent="0.15">
      <c r="A480" s="15" t="s">
        <v>429</v>
      </c>
      <c r="B480" s="16" t="e">
        <f>#REF!</f>
        <v>#REF!</v>
      </c>
    </row>
    <row r="481" spans="1:2" ht="11.25" customHeight="1" x14ac:dyDescent="0.15">
      <c r="A481" s="15" t="s">
        <v>430</v>
      </c>
      <c r="B481" s="16" t="e">
        <f>#REF!</f>
        <v>#REF!</v>
      </c>
    </row>
    <row r="482" spans="1:2" ht="11.25" customHeight="1" x14ac:dyDescent="0.15">
      <c r="A482" s="15" t="s">
        <v>431</v>
      </c>
      <c r="B482" s="16" t="e">
        <f>#REF!</f>
        <v>#REF!</v>
      </c>
    </row>
    <row r="483" spans="1:2" ht="11.25" customHeight="1" x14ac:dyDescent="0.15">
      <c r="A483" s="15" t="s">
        <v>432</v>
      </c>
      <c r="B483" s="16" t="e">
        <f>#REF!</f>
        <v>#REF!</v>
      </c>
    </row>
    <row r="484" spans="1:2" ht="11.25" customHeight="1" x14ac:dyDescent="0.15">
      <c r="A484" s="15" t="s">
        <v>433</v>
      </c>
      <c r="B484" s="16" t="e">
        <f>#REF!</f>
        <v>#REF!</v>
      </c>
    </row>
    <row r="485" spans="1:2" ht="11.25" customHeight="1" x14ac:dyDescent="0.15">
      <c r="A485" s="15" t="s">
        <v>434</v>
      </c>
      <c r="B485" s="16" t="e">
        <f>#REF!</f>
        <v>#REF!</v>
      </c>
    </row>
    <row r="486" spans="1:2" ht="11.25" customHeight="1" x14ac:dyDescent="0.15">
      <c r="A486" s="15" t="s">
        <v>435</v>
      </c>
      <c r="B486" s="16" t="e">
        <f>#REF!</f>
        <v>#REF!</v>
      </c>
    </row>
    <row r="487" spans="1:2" ht="11.25" customHeight="1" x14ac:dyDescent="0.15">
      <c r="A487" s="15" t="s">
        <v>436</v>
      </c>
      <c r="B487" s="16" t="e">
        <f>#REF!</f>
        <v>#REF!</v>
      </c>
    </row>
    <row r="488" spans="1:2" ht="11.25" customHeight="1" x14ac:dyDescent="0.15">
      <c r="A488" s="15" t="s">
        <v>437</v>
      </c>
      <c r="B488" s="16" t="e">
        <f>#REF!</f>
        <v>#REF!</v>
      </c>
    </row>
    <row r="489" spans="1:2" ht="11.25" customHeight="1" x14ac:dyDescent="0.15">
      <c r="A489" s="15" t="s">
        <v>438</v>
      </c>
      <c r="B489" s="16" t="e">
        <f>#REF!</f>
        <v>#REF!</v>
      </c>
    </row>
    <row r="490" spans="1:2" ht="11.25" customHeight="1" x14ac:dyDescent="0.15">
      <c r="A490" s="15" t="s">
        <v>439</v>
      </c>
      <c r="B490" s="16" t="e">
        <f>#REF!</f>
        <v>#REF!</v>
      </c>
    </row>
    <row r="491" spans="1:2" ht="11.25" customHeight="1" x14ac:dyDescent="0.15">
      <c r="A491" s="15" t="s">
        <v>455</v>
      </c>
      <c r="B491" s="16" t="e">
        <f>#REF!</f>
        <v>#REF!</v>
      </c>
    </row>
    <row r="492" spans="1:2" ht="11.25" customHeight="1" x14ac:dyDescent="0.15">
      <c r="A492" s="15" t="s">
        <v>423</v>
      </c>
      <c r="B492" s="16" t="e">
        <f>#REF!</f>
        <v>#REF!</v>
      </c>
    </row>
    <row r="493" spans="1:2" ht="11.25" customHeight="1" x14ac:dyDescent="0.15">
      <c r="A493" s="15" t="s">
        <v>424</v>
      </c>
      <c r="B493" s="16" t="e">
        <f>#REF!</f>
        <v>#REF!</v>
      </c>
    </row>
    <row r="494" spans="1:2" ht="11.25" customHeight="1" x14ac:dyDescent="0.15">
      <c r="A494" s="15" t="s">
        <v>425</v>
      </c>
      <c r="B494" s="16" t="e">
        <f>#REF!</f>
        <v>#REF!</v>
      </c>
    </row>
    <row r="495" spans="1:2" ht="11.25" customHeight="1" x14ac:dyDescent="0.15">
      <c r="A495" s="15" t="s">
        <v>426</v>
      </c>
      <c r="B495" s="16" t="e">
        <f>#REF!</f>
        <v>#REF!</v>
      </c>
    </row>
    <row r="496" spans="1:2" ht="11.25" customHeight="1" x14ac:dyDescent="0.15">
      <c r="A496" s="15" t="s">
        <v>427</v>
      </c>
      <c r="B496" s="16" t="e">
        <f>#REF!</f>
        <v>#REF!</v>
      </c>
    </row>
    <row r="497" spans="1:2" ht="11.25" customHeight="1" x14ac:dyDescent="0.15">
      <c r="A497" s="15" t="s">
        <v>428</v>
      </c>
      <c r="B497" s="16" t="e">
        <f>#REF!</f>
        <v>#REF!</v>
      </c>
    </row>
    <row r="498" spans="1:2" ht="11.25" customHeight="1" x14ac:dyDescent="0.15">
      <c r="A498" s="15" t="s">
        <v>429</v>
      </c>
      <c r="B498" s="16" t="e">
        <f>#REF!</f>
        <v>#REF!</v>
      </c>
    </row>
    <row r="499" spans="1:2" ht="11.25" customHeight="1" x14ac:dyDescent="0.15">
      <c r="A499" s="15" t="s">
        <v>430</v>
      </c>
      <c r="B499" s="16" t="e">
        <f>#REF!</f>
        <v>#REF!</v>
      </c>
    </row>
    <row r="500" spans="1:2" ht="11.25" customHeight="1" x14ac:dyDescent="0.15">
      <c r="A500" s="15" t="s">
        <v>431</v>
      </c>
      <c r="B500" s="16" t="e">
        <f>#REF!</f>
        <v>#REF!</v>
      </c>
    </row>
    <row r="501" spans="1:2" ht="11.25" customHeight="1" x14ac:dyDescent="0.15">
      <c r="A501" s="15" t="s">
        <v>432</v>
      </c>
      <c r="B501" s="16" t="e">
        <f>#REF!</f>
        <v>#REF!</v>
      </c>
    </row>
    <row r="502" spans="1:2" ht="11.25" customHeight="1" x14ac:dyDescent="0.15">
      <c r="A502" s="15" t="s">
        <v>433</v>
      </c>
      <c r="B502" s="16" t="e">
        <f>#REF!</f>
        <v>#REF!</v>
      </c>
    </row>
    <row r="503" spans="1:2" ht="11.25" customHeight="1" x14ac:dyDescent="0.15">
      <c r="A503" s="15" t="s">
        <v>434</v>
      </c>
      <c r="B503" s="16" t="e">
        <f>#REF!</f>
        <v>#REF!</v>
      </c>
    </row>
    <row r="504" spans="1:2" ht="11.25" customHeight="1" x14ac:dyDescent="0.15">
      <c r="A504" s="15" t="s">
        <v>435</v>
      </c>
      <c r="B504" s="16" t="e">
        <f>#REF!</f>
        <v>#REF!</v>
      </c>
    </row>
    <row r="505" spans="1:2" ht="11.25" customHeight="1" x14ac:dyDescent="0.15">
      <c r="A505" s="15" t="s">
        <v>436</v>
      </c>
      <c r="B505" s="16" t="e">
        <f>#REF!</f>
        <v>#REF!</v>
      </c>
    </row>
    <row r="506" spans="1:2" ht="11.25" customHeight="1" x14ac:dyDescent="0.15">
      <c r="A506" s="15" t="s">
        <v>437</v>
      </c>
      <c r="B506" s="16" t="e">
        <f>#REF!</f>
        <v>#REF!</v>
      </c>
    </row>
    <row r="507" spans="1:2" ht="11.25" customHeight="1" x14ac:dyDescent="0.15">
      <c r="A507" s="15" t="s">
        <v>438</v>
      </c>
      <c r="B507" s="16" t="e">
        <f>#REF!</f>
        <v>#REF!</v>
      </c>
    </row>
    <row r="508" spans="1:2" ht="11.25" customHeight="1" x14ac:dyDescent="0.15">
      <c r="A508" s="15" t="s">
        <v>439</v>
      </c>
      <c r="B508" s="16" t="e">
        <f>#REF!</f>
        <v>#REF!</v>
      </c>
    </row>
    <row r="509" spans="1:2" ht="11.25" customHeight="1" x14ac:dyDescent="0.15">
      <c r="A509" s="15" t="s">
        <v>456</v>
      </c>
      <c r="B509" s="16" t="e">
        <f>#REF!</f>
        <v>#REF!</v>
      </c>
    </row>
    <row r="510" spans="1:2" ht="11.25" customHeight="1" x14ac:dyDescent="0.15">
      <c r="A510" s="15" t="s">
        <v>423</v>
      </c>
      <c r="B510" s="16" t="e">
        <f>#REF!</f>
        <v>#REF!</v>
      </c>
    </row>
    <row r="511" spans="1:2" ht="11.25" customHeight="1" x14ac:dyDescent="0.15">
      <c r="A511" s="15" t="s">
        <v>424</v>
      </c>
      <c r="B511" s="16" t="e">
        <f>#REF!</f>
        <v>#REF!</v>
      </c>
    </row>
    <row r="512" spans="1:2" ht="11.25" customHeight="1" x14ac:dyDescent="0.15">
      <c r="A512" s="15" t="s">
        <v>425</v>
      </c>
      <c r="B512" s="16" t="e">
        <f>#REF!</f>
        <v>#REF!</v>
      </c>
    </row>
    <row r="513" spans="1:2" ht="11.25" customHeight="1" x14ac:dyDescent="0.15">
      <c r="A513" s="15" t="s">
        <v>426</v>
      </c>
      <c r="B513" s="16" t="e">
        <f>#REF!</f>
        <v>#REF!</v>
      </c>
    </row>
    <row r="514" spans="1:2" ht="11.25" customHeight="1" x14ac:dyDescent="0.15">
      <c r="A514" s="15" t="s">
        <v>427</v>
      </c>
      <c r="B514" s="16" t="e">
        <f>#REF!</f>
        <v>#REF!</v>
      </c>
    </row>
    <row r="515" spans="1:2" ht="11.25" customHeight="1" x14ac:dyDescent="0.15">
      <c r="A515" s="15" t="s">
        <v>428</v>
      </c>
      <c r="B515" s="16" t="e">
        <f>#REF!</f>
        <v>#REF!</v>
      </c>
    </row>
    <row r="516" spans="1:2" ht="11.25" customHeight="1" x14ac:dyDescent="0.15">
      <c r="A516" s="15" t="s">
        <v>429</v>
      </c>
      <c r="B516" s="16" t="e">
        <f>#REF!</f>
        <v>#REF!</v>
      </c>
    </row>
    <row r="517" spans="1:2" ht="11.25" customHeight="1" x14ac:dyDescent="0.15">
      <c r="A517" s="15" t="s">
        <v>430</v>
      </c>
      <c r="B517" s="16" t="e">
        <f>#REF!</f>
        <v>#REF!</v>
      </c>
    </row>
    <row r="518" spans="1:2" ht="11.25" customHeight="1" x14ac:dyDescent="0.15">
      <c r="A518" s="15" t="s">
        <v>431</v>
      </c>
      <c r="B518" s="16" t="e">
        <f>#REF!</f>
        <v>#REF!</v>
      </c>
    </row>
    <row r="519" spans="1:2" ht="11.25" customHeight="1" x14ac:dyDescent="0.15">
      <c r="A519" s="15" t="s">
        <v>432</v>
      </c>
      <c r="B519" s="16" t="e">
        <f>#REF!</f>
        <v>#REF!</v>
      </c>
    </row>
    <row r="520" spans="1:2" ht="11.25" customHeight="1" x14ac:dyDescent="0.15">
      <c r="A520" s="15" t="s">
        <v>433</v>
      </c>
      <c r="B520" s="16" t="e">
        <f>#REF!</f>
        <v>#REF!</v>
      </c>
    </row>
    <row r="521" spans="1:2" ht="11.25" customHeight="1" x14ac:dyDescent="0.15">
      <c r="A521" s="15" t="s">
        <v>434</v>
      </c>
      <c r="B521" s="16" t="e">
        <f>#REF!</f>
        <v>#REF!</v>
      </c>
    </row>
    <row r="522" spans="1:2" ht="11.25" customHeight="1" x14ac:dyDescent="0.15">
      <c r="A522" s="15" t="s">
        <v>435</v>
      </c>
      <c r="B522" s="16" t="e">
        <f>#REF!</f>
        <v>#REF!</v>
      </c>
    </row>
    <row r="523" spans="1:2" ht="11.25" customHeight="1" x14ac:dyDescent="0.15">
      <c r="A523" s="15" t="s">
        <v>436</v>
      </c>
      <c r="B523" s="16" t="e">
        <f>#REF!</f>
        <v>#REF!</v>
      </c>
    </row>
    <row r="524" spans="1:2" ht="11.25" customHeight="1" x14ac:dyDescent="0.15">
      <c r="A524" s="15" t="s">
        <v>437</v>
      </c>
      <c r="B524" s="16" t="e">
        <f>#REF!</f>
        <v>#REF!</v>
      </c>
    </row>
    <row r="525" spans="1:2" ht="11.25" customHeight="1" x14ac:dyDescent="0.15">
      <c r="A525" s="15" t="s">
        <v>438</v>
      </c>
      <c r="B525" s="16" t="e">
        <f>#REF!</f>
        <v>#REF!</v>
      </c>
    </row>
    <row r="526" spans="1:2" ht="11.25" customHeight="1" x14ac:dyDescent="0.15">
      <c r="A526" s="15" t="s">
        <v>439</v>
      </c>
      <c r="B526" s="16" t="e">
        <f>#REF!</f>
        <v>#REF!</v>
      </c>
    </row>
  </sheetData>
  <sheetProtection sheet="1" objects="1" scenarios="1"/>
  <phoneticPr fontId="2"/>
  <pageMargins left="0.78700000000000003" right="0.78700000000000003" top="0.2" bottom="0.21" header="0.2" footer="0.21"/>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74"/>
  <sheetViews>
    <sheetView workbookViewId="0">
      <selection activeCell="K6" sqref="K6"/>
    </sheetView>
  </sheetViews>
  <sheetFormatPr defaultRowHeight="12" x14ac:dyDescent="0.15"/>
  <cols>
    <col min="1" max="16384" width="9" style="1"/>
  </cols>
  <sheetData>
    <row r="1" spans="1:1" x14ac:dyDescent="0.15">
      <c r="A1" s="1" t="s">
        <v>43</v>
      </c>
    </row>
    <row r="3" spans="1:1" x14ac:dyDescent="0.15">
      <c r="A3" s="1" t="s">
        <v>277</v>
      </c>
    </row>
    <row r="4" spans="1:1" x14ac:dyDescent="0.15">
      <c r="A4" s="1" t="s">
        <v>278</v>
      </c>
    </row>
    <row r="5" spans="1:1" x14ac:dyDescent="0.15">
      <c r="A5" s="1" t="s">
        <v>280</v>
      </c>
    </row>
    <row r="6" spans="1:1" x14ac:dyDescent="0.15">
      <c r="A6" s="1" t="s">
        <v>281</v>
      </c>
    </row>
    <row r="7" spans="1:1" x14ac:dyDescent="0.15">
      <c r="A7" s="1" t="s">
        <v>282</v>
      </c>
    </row>
    <row r="8" spans="1:1" x14ac:dyDescent="0.15">
      <c r="A8" s="1" t="s">
        <v>283</v>
      </c>
    </row>
    <row r="9" spans="1:1" x14ac:dyDescent="0.15">
      <c r="A9" s="1" t="s">
        <v>284</v>
      </c>
    </row>
    <row r="10" spans="1:1" x14ac:dyDescent="0.15">
      <c r="A10" s="1" t="s">
        <v>285</v>
      </c>
    </row>
    <row r="11" spans="1:1" x14ac:dyDescent="0.15">
      <c r="A11" s="1" t="s">
        <v>286</v>
      </c>
    </row>
    <row r="12" spans="1:1" x14ac:dyDescent="0.15">
      <c r="A12" s="1" t="s">
        <v>287</v>
      </c>
    </row>
    <row r="13" spans="1:1" x14ac:dyDescent="0.15">
      <c r="A13" s="1" t="s">
        <v>288</v>
      </c>
    </row>
    <row r="14" spans="1:1" x14ac:dyDescent="0.15">
      <c r="A14" s="1" t="s">
        <v>289</v>
      </c>
    </row>
    <row r="15" spans="1:1" x14ac:dyDescent="0.15">
      <c r="A15" s="1" t="s">
        <v>290</v>
      </c>
    </row>
    <row r="16" spans="1:1" x14ac:dyDescent="0.15">
      <c r="A16" s="1" t="s">
        <v>291</v>
      </c>
    </row>
    <row r="17" spans="1:1" x14ac:dyDescent="0.15">
      <c r="A17" s="1" t="s">
        <v>292</v>
      </c>
    </row>
    <row r="18" spans="1:1" x14ac:dyDescent="0.15">
      <c r="A18" s="1" t="s">
        <v>293</v>
      </c>
    </row>
    <row r="19" spans="1:1" x14ac:dyDescent="0.15">
      <c r="A19" s="1" t="s">
        <v>294</v>
      </c>
    </row>
    <row r="20" spans="1:1" x14ac:dyDescent="0.15">
      <c r="A20" s="1" t="s">
        <v>295</v>
      </c>
    </row>
    <row r="21" spans="1:1" x14ac:dyDescent="0.15">
      <c r="A21" s="1" t="s">
        <v>296</v>
      </c>
    </row>
    <row r="22" spans="1:1" x14ac:dyDescent="0.15">
      <c r="A22" s="1" t="s">
        <v>297</v>
      </c>
    </row>
    <row r="23" spans="1:1" x14ac:dyDescent="0.15">
      <c r="A23" s="1" t="s">
        <v>298</v>
      </c>
    </row>
    <row r="24" spans="1:1" x14ac:dyDescent="0.15">
      <c r="A24" s="1" t="s">
        <v>299</v>
      </c>
    </row>
    <row r="25" spans="1:1" x14ac:dyDescent="0.15">
      <c r="A25" s="1" t="s">
        <v>300</v>
      </c>
    </row>
    <row r="26" spans="1:1" x14ac:dyDescent="0.15">
      <c r="A26" s="1" t="s">
        <v>301</v>
      </c>
    </row>
    <row r="27" spans="1:1" x14ac:dyDescent="0.15">
      <c r="A27" s="1" t="s">
        <v>302</v>
      </c>
    </row>
    <row r="28" spans="1:1" x14ac:dyDescent="0.15">
      <c r="A28" s="1" t="s">
        <v>303</v>
      </c>
    </row>
    <row r="29" spans="1:1" x14ac:dyDescent="0.15">
      <c r="A29" s="1" t="s">
        <v>304</v>
      </c>
    </row>
    <row r="30" spans="1:1" x14ac:dyDescent="0.15">
      <c r="A30" s="1" t="s">
        <v>305</v>
      </c>
    </row>
    <row r="31" spans="1:1" x14ac:dyDescent="0.15">
      <c r="A31" s="1" t="s">
        <v>306</v>
      </c>
    </row>
    <row r="32" spans="1:1" x14ac:dyDescent="0.15">
      <c r="A32" s="1" t="s">
        <v>307</v>
      </c>
    </row>
    <row r="33" spans="1:1" x14ac:dyDescent="0.15">
      <c r="A33" s="1" t="s">
        <v>308</v>
      </c>
    </row>
    <row r="34" spans="1:1" x14ac:dyDescent="0.15">
      <c r="A34" s="1" t="s">
        <v>309</v>
      </c>
    </row>
    <row r="35" spans="1:1" x14ac:dyDescent="0.15">
      <c r="A35" s="1" t="s">
        <v>310</v>
      </c>
    </row>
    <row r="36" spans="1:1" x14ac:dyDescent="0.15">
      <c r="A36" s="1" t="s">
        <v>311</v>
      </c>
    </row>
    <row r="37" spans="1:1" x14ac:dyDescent="0.15">
      <c r="A37" s="1" t="s">
        <v>312</v>
      </c>
    </row>
    <row r="38" spans="1:1" x14ac:dyDescent="0.15">
      <c r="A38" s="1" t="s">
        <v>322</v>
      </c>
    </row>
    <row r="39" spans="1:1" x14ac:dyDescent="0.15">
      <c r="A39" s="1" t="s">
        <v>323</v>
      </c>
    </row>
    <row r="40" spans="1:1" x14ac:dyDescent="0.15">
      <c r="A40" s="1" t="s">
        <v>324</v>
      </c>
    </row>
    <row r="41" spans="1:1" x14ac:dyDescent="0.15">
      <c r="A41" s="1" t="s">
        <v>325</v>
      </c>
    </row>
    <row r="42" spans="1:1" x14ac:dyDescent="0.15">
      <c r="A42" s="1" t="s">
        <v>326</v>
      </c>
    </row>
    <row r="43" spans="1:1" x14ac:dyDescent="0.15">
      <c r="A43" s="1" t="s">
        <v>327</v>
      </c>
    </row>
    <row r="44" spans="1:1" x14ac:dyDescent="0.15">
      <c r="A44" s="1" t="s">
        <v>328</v>
      </c>
    </row>
    <row r="45" spans="1:1" x14ac:dyDescent="0.15">
      <c r="A45" s="1" t="s">
        <v>329</v>
      </c>
    </row>
    <row r="46" spans="1:1" x14ac:dyDescent="0.15">
      <c r="A46" s="1" t="s">
        <v>330</v>
      </c>
    </row>
    <row r="47" spans="1:1" x14ac:dyDescent="0.15">
      <c r="A47" s="1" t="s">
        <v>331</v>
      </c>
    </row>
    <row r="48" spans="1:1" x14ac:dyDescent="0.15">
      <c r="A48" s="1" t="s">
        <v>332</v>
      </c>
    </row>
    <row r="49" spans="1:1" x14ac:dyDescent="0.15">
      <c r="A49" s="1" t="s">
        <v>333</v>
      </c>
    </row>
    <row r="50" spans="1:1" x14ac:dyDescent="0.15">
      <c r="A50" s="1" t="s">
        <v>334</v>
      </c>
    </row>
    <row r="51" spans="1:1" x14ac:dyDescent="0.15">
      <c r="A51" s="1" t="s">
        <v>335</v>
      </c>
    </row>
    <row r="52" spans="1:1" x14ac:dyDescent="0.15">
      <c r="A52" s="1" t="s">
        <v>336</v>
      </c>
    </row>
    <row r="53" spans="1:1" x14ac:dyDescent="0.15">
      <c r="A53" s="1" t="s">
        <v>337</v>
      </c>
    </row>
    <row r="54" spans="1:1" x14ac:dyDescent="0.15">
      <c r="A54" s="1" t="s">
        <v>343</v>
      </c>
    </row>
    <row r="55" spans="1:1" x14ac:dyDescent="0.15">
      <c r="A55" s="1" t="s">
        <v>344</v>
      </c>
    </row>
    <row r="56" spans="1:1" x14ac:dyDescent="0.15">
      <c r="A56" s="1" t="s">
        <v>345</v>
      </c>
    </row>
    <row r="57" spans="1:1" x14ac:dyDescent="0.15">
      <c r="A57" s="1" t="s">
        <v>346</v>
      </c>
    </row>
    <row r="58" spans="1:1" x14ac:dyDescent="0.15">
      <c r="A58" s="1" t="s">
        <v>347</v>
      </c>
    </row>
    <row r="59" spans="1:1" x14ac:dyDescent="0.15">
      <c r="A59" s="1" t="s">
        <v>348</v>
      </c>
    </row>
    <row r="60" spans="1:1" x14ac:dyDescent="0.15">
      <c r="A60" s="1" t="s">
        <v>349</v>
      </c>
    </row>
    <row r="61" spans="1:1" x14ac:dyDescent="0.15">
      <c r="A61" s="1" t="s">
        <v>350</v>
      </c>
    </row>
    <row r="62" spans="1:1" x14ac:dyDescent="0.15">
      <c r="A62" s="1" t="s">
        <v>351</v>
      </c>
    </row>
    <row r="63" spans="1:1" x14ac:dyDescent="0.15">
      <c r="A63" s="1" t="s">
        <v>352</v>
      </c>
    </row>
    <row r="64" spans="1:1" x14ac:dyDescent="0.15">
      <c r="A64" s="1" t="s">
        <v>353</v>
      </c>
    </row>
    <row r="65" spans="1:1" x14ac:dyDescent="0.15">
      <c r="A65" s="1" t="s">
        <v>354</v>
      </c>
    </row>
    <row r="66" spans="1:1" x14ac:dyDescent="0.15">
      <c r="A66" s="1" t="s">
        <v>355</v>
      </c>
    </row>
    <row r="67" spans="1:1" x14ac:dyDescent="0.15">
      <c r="A67" s="1" t="s">
        <v>356</v>
      </c>
    </row>
    <row r="68" spans="1:1" x14ac:dyDescent="0.15">
      <c r="A68" s="1" t="s">
        <v>357</v>
      </c>
    </row>
    <row r="69" spans="1:1" x14ac:dyDescent="0.15">
      <c r="A69" s="1" t="s">
        <v>358</v>
      </c>
    </row>
    <row r="70" spans="1:1" x14ac:dyDescent="0.15">
      <c r="A70" s="1" t="s">
        <v>359</v>
      </c>
    </row>
    <row r="71" spans="1:1" x14ac:dyDescent="0.15">
      <c r="A71" s="1" t="s">
        <v>360</v>
      </c>
    </row>
    <row r="72" spans="1:1" x14ac:dyDescent="0.15">
      <c r="A72" s="1" t="s">
        <v>361</v>
      </c>
    </row>
    <row r="73" spans="1:1" x14ac:dyDescent="0.15">
      <c r="A73" s="1" t="s">
        <v>362</v>
      </c>
    </row>
    <row r="74" spans="1:1" x14ac:dyDescent="0.15">
      <c r="A74" s="1" t="s">
        <v>363</v>
      </c>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56"/>
  <sheetViews>
    <sheetView workbookViewId="0">
      <selection activeCell="K6" sqref="K6"/>
    </sheetView>
  </sheetViews>
  <sheetFormatPr defaultRowHeight="12" x14ac:dyDescent="0.15"/>
  <cols>
    <col min="1" max="1" width="36.5" style="1" bestFit="1" customWidth="1"/>
    <col min="2" max="2" width="5.75" style="6" bestFit="1" customWidth="1"/>
    <col min="3" max="4" width="9" style="1"/>
    <col min="5" max="5" width="4.875" style="7" bestFit="1" customWidth="1"/>
    <col min="6" max="6" width="9" style="1"/>
    <col min="7" max="7" width="4.75" style="1" bestFit="1" customWidth="1"/>
    <col min="8" max="16384" width="9" style="1"/>
  </cols>
  <sheetData>
    <row r="1" spans="1:7" x14ac:dyDescent="0.15">
      <c r="A1" s="2">
        <v>1</v>
      </c>
      <c r="B1" s="11">
        <f t="shared" ref="B1:G1" si="0">1+A1</f>
        <v>2</v>
      </c>
      <c r="C1" s="2">
        <f t="shared" si="0"/>
        <v>3</v>
      </c>
      <c r="D1" s="2">
        <f t="shared" si="0"/>
        <v>4</v>
      </c>
      <c r="E1" s="2">
        <f t="shared" si="0"/>
        <v>5</v>
      </c>
      <c r="F1" s="2">
        <f t="shared" si="0"/>
        <v>6</v>
      </c>
      <c r="G1" s="2">
        <f t="shared" si="0"/>
        <v>7</v>
      </c>
    </row>
    <row r="2" spans="1:7" x14ac:dyDescent="0.15">
      <c r="A2" s="4" t="s">
        <v>50</v>
      </c>
      <c r="B2" s="12" t="s">
        <v>110</v>
      </c>
      <c r="C2" s="5" t="s">
        <v>39</v>
      </c>
      <c r="D2" s="5" t="s">
        <v>44</v>
      </c>
      <c r="E2" s="10" t="s">
        <v>110</v>
      </c>
      <c r="F2" s="5" t="s">
        <v>40</v>
      </c>
      <c r="G2" s="5" t="s">
        <v>110</v>
      </c>
    </row>
    <row r="4" spans="1:7" x14ac:dyDescent="0.15">
      <c r="A4" s="3" t="s">
        <v>51</v>
      </c>
      <c r="B4" s="8" t="s">
        <v>225</v>
      </c>
      <c r="C4" s="6" t="s">
        <v>101</v>
      </c>
      <c r="D4" s="6" t="s">
        <v>108</v>
      </c>
      <c r="E4" s="8" t="s">
        <v>109</v>
      </c>
      <c r="F4" s="6" t="s">
        <v>159</v>
      </c>
      <c r="G4" s="6" t="s">
        <v>160</v>
      </c>
    </row>
    <row r="5" spans="1:7" x14ac:dyDescent="0.15">
      <c r="A5" s="3" t="s">
        <v>52</v>
      </c>
      <c r="B5" s="13" t="s">
        <v>226</v>
      </c>
      <c r="C5" s="6" t="s">
        <v>101</v>
      </c>
      <c r="D5" s="6" t="s">
        <v>108</v>
      </c>
      <c r="E5" s="8" t="s">
        <v>109</v>
      </c>
      <c r="F5" s="6" t="s">
        <v>159</v>
      </c>
      <c r="G5" s="6" t="s">
        <v>160</v>
      </c>
    </row>
    <row r="6" spans="1:7" x14ac:dyDescent="0.15">
      <c r="A6" s="3" t="s">
        <v>53</v>
      </c>
      <c r="B6" s="8" t="s">
        <v>227</v>
      </c>
      <c r="C6" s="6" t="s">
        <v>101</v>
      </c>
      <c r="D6" s="6" t="s">
        <v>108</v>
      </c>
      <c r="E6" s="8" t="s">
        <v>109</v>
      </c>
      <c r="F6" s="6" t="s">
        <v>159</v>
      </c>
      <c r="G6" s="6" t="s">
        <v>160</v>
      </c>
    </row>
    <row r="7" spans="1:7" x14ac:dyDescent="0.15">
      <c r="A7" s="3" t="s">
        <v>54</v>
      </c>
      <c r="B7" s="8" t="s">
        <v>228</v>
      </c>
      <c r="C7" s="6" t="s">
        <v>101</v>
      </c>
      <c r="D7" s="6" t="s">
        <v>108</v>
      </c>
      <c r="E7" s="8" t="s">
        <v>109</v>
      </c>
      <c r="F7" s="6" t="s">
        <v>161</v>
      </c>
      <c r="G7" s="6" t="s">
        <v>162</v>
      </c>
    </row>
    <row r="8" spans="1:7" x14ac:dyDescent="0.15">
      <c r="A8" s="3" t="s">
        <v>55</v>
      </c>
      <c r="B8" s="8" t="s">
        <v>229</v>
      </c>
      <c r="C8" s="6" t="s">
        <v>101</v>
      </c>
      <c r="D8" s="6" t="s">
        <v>111</v>
      </c>
      <c r="E8" s="6" t="s">
        <v>112</v>
      </c>
      <c r="F8" s="6" t="s">
        <v>163</v>
      </c>
      <c r="G8" s="6" t="s">
        <v>112</v>
      </c>
    </row>
    <row r="9" spans="1:7" x14ac:dyDescent="0.15">
      <c r="A9" s="3" t="s">
        <v>56</v>
      </c>
      <c r="B9" s="8" t="s">
        <v>229</v>
      </c>
      <c r="C9" s="6" t="s">
        <v>101</v>
      </c>
      <c r="D9" s="6" t="s">
        <v>111</v>
      </c>
      <c r="E9" s="6" t="s">
        <v>112</v>
      </c>
      <c r="F9" s="6" t="s">
        <v>163</v>
      </c>
      <c r="G9" s="6" t="s">
        <v>112</v>
      </c>
    </row>
    <row r="10" spans="1:7" x14ac:dyDescent="0.15">
      <c r="A10" s="3" t="s">
        <v>57</v>
      </c>
      <c r="B10" s="8" t="s">
        <v>230</v>
      </c>
      <c r="C10" s="6" t="s">
        <v>101</v>
      </c>
      <c r="D10" s="6" t="s">
        <v>111</v>
      </c>
      <c r="E10" s="6" t="s">
        <v>112</v>
      </c>
      <c r="F10" s="6" t="s">
        <v>164</v>
      </c>
      <c r="G10" s="6" t="s">
        <v>165</v>
      </c>
    </row>
    <row r="11" spans="1:7" x14ac:dyDescent="0.15">
      <c r="A11" s="3" t="s">
        <v>58</v>
      </c>
      <c r="B11" s="8" t="s">
        <v>230</v>
      </c>
      <c r="C11" s="6" t="s">
        <v>101</v>
      </c>
      <c r="D11" s="6" t="s">
        <v>111</v>
      </c>
      <c r="E11" s="6" t="s">
        <v>112</v>
      </c>
      <c r="F11" s="6" t="s">
        <v>164</v>
      </c>
      <c r="G11" s="6" t="s">
        <v>165</v>
      </c>
    </row>
    <row r="12" spans="1:7" x14ac:dyDescent="0.15">
      <c r="A12" s="3" t="s">
        <v>59</v>
      </c>
      <c r="B12" s="8" t="s">
        <v>231</v>
      </c>
      <c r="C12" s="6" t="s">
        <v>101</v>
      </c>
      <c r="D12" s="6" t="s">
        <v>111</v>
      </c>
      <c r="E12" s="6" t="s">
        <v>112</v>
      </c>
      <c r="F12" s="6" t="s">
        <v>164</v>
      </c>
      <c r="G12" s="6" t="s">
        <v>165</v>
      </c>
    </row>
    <row r="13" spans="1:7" x14ac:dyDescent="0.15">
      <c r="A13" s="3" t="s">
        <v>60</v>
      </c>
      <c r="B13" s="8" t="s">
        <v>232</v>
      </c>
      <c r="C13" s="6" t="s">
        <v>101</v>
      </c>
      <c r="D13" s="6" t="s">
        <v>111</v>
      </c>
      <c r="E13" s="6" t="s">
        <v>112</v>
      </c>
      <c r="F13" s="6" t="s">
        <v>166</v>
      </c>
      <c r="G13" s="6" t="s">
        <v>167</v>
      </c>
    </row>
    <row r="14" spans="1:7" x14ac:dyDescent="0.15">
      <c r="A14" s="3" t="s">
        <v>61</v>
      </c>
      <c r="B14" s="8" t="s">
        <v>233</v>
      </c>
      <c r="C14" s="6" t="s">
        <v>101</v>
      </c>
      <c r="D14" s="6" t="s">
        <v>111</v>
      </c>
      <c r="E14" s="6" t="s">
        <v>112</v>
      </c>
      <c r="F14" s="6" t="s">
        <v>168</v>
      </c>
      <c r="G14" s="6" t="s">
        <v>169</v>
      </c>
    </row>
    <row r="15" spans="1:7" x14ac:dyDescent="0.15">
      <c r="A15" s="3" t="s">
        <v>62</v>
      </c>
      <c r="B15" s="8" t="s">
        <v>234</v>
      </c>
      <c r="C15" s="6" t="s">
        <v>102</v>
      </c>
      <c r="D15" s="6" t="s">
        <v>113</v>
      </c>
      <c r="E15" s="6" t="s">
        <v>114</v>
      </c>
      <c r="F15" s="6" t="s">
        <v>170</v>
      </c>
      <c r="G15" s="6" t="s">
        <v>171</v>
      </c>
    </row>
    <row r="16" spans="1:7" x14ac:dyDescent="0.15">
      <c r="A16" s="3" t="s">
        <v>63</v>
      </c>
      <c r="B16" s="8" t="s">
        <v>235</v>
      </c>
      <c r="C16" s="6" t="s">
        <v>102</v>
      </c>
      <c r="D16" s="6" t="s">
        <v>115</v>
      </c>
      <c r="E16" s="6" t="s">
        <v>116</v>
      </c>
      <c r="F16" s="6" t="s">
        <v>172</v>
      </c>
      <c r="G16" s="6" t="s">
        <v>173</v>
      </c>
    </row>
    <row r="17" spans="1:7" x14ac:dyDescent="0.15">
      <c r="A17" s="3" t="s">
        <v>64</v>
      </c>
      <c r="B17" s="8" t="s">
        <v>236</v>
      </c>
      <c r="C17" s="6" t="s">
        <v>102</v>
      </c>
      <c r="D17" s="6" t="s">
        <v>117</v>
      </c>
      <c r="E17" s="6" t="s">
        <v>118</v>
      </c>
      <c r="F17" s="6" t="s">
        <v>174</v>
      </c>
      <c r="G17" s="6" t="s">
        <v>175</v>
      </c>
    </row>
    <row r="18" spans="1:7" x14ac:dyDescent="0.15">
      <c r="A18" s="3" t="s">
        <v>65</v>
      </c>
      <c r="B18" s="8" t="s">
        <v>237</v>
      </c>
      <c r="C18" s="6" t="s">
        <v>102</v>
      </c>
      <c r="D18" s="6" t="s">
        <v>119</v>
      </c>
      <c r="E18" s="6" t="s">
        <v>45</v>
      </c>
      <c r="F18" s="6" t="s">
        <v>176</v>
      </c>
      <c r="G18" s="6" t="s">
        <v>45</v>
      </c>
    </row>
    <row r="19" spans="1:7" x14ac:dyDescent="0.15">
      <c r="A19" s="3" t="s">
        <v>66</v>
      </c>
      <c r="B19" s="8" t="s">
        <v>238</v>
      </c>
      <c r="C19" s="6" t="s">
        <v>102</v>
      </c>
      <c r="D19" s="6" t="s">
        <v>119</v>
      </c>
      <c r="E19" s="6" t="s">
        <v>45</v>
      </c>
      <c r="F19" s="6" t="s">
        <v>177</v>
      </c>
      <c r="G19" s="6" t="s">
        <v>46</v>
      </c>
    </row>
    <row r="20" spans="1:7" x14ac:dyDescent="0.15">
      <c r="A20" s="3" t="s">
        <v>67</v>
      </c>
      <c r="B20" s="8" t="s">
        <v>239</v>
      </c>
      <c r="C20" s="6" t="s">
        <v>102</v>
      </c>
      <c r="D20" s="6" t="s">
        <v>119</v>
      </c>
      <c r="E20" s="6" t="s">
        <v>45</v>
      </c>
      <c r="F20" s="6" t="s">
        <v>178</v>
      </c>
      <c r="G20" s="6" t="s">
        <v>179</v>
      </c>
    </row>
    <row r="21" spans="1:7" x14ac:dyDescent="0.15">
      <c r="A21" s="3" t="s">
        <v>68</v>
      </c>
      <c r="B21" s="8" t="s">
        <v>240</v>
      </c>
      <c r="C21" s="6" t="s">
        <v>102</v>
      </c>
      <c r="D21" s="6" t="s">
        <v>120</v>
      </c>
      <c r="E21" s="6" t="s">
        <v>121</v>
      </c>
      <c r="F21" s="6" t="s">
        <v>180</v>
      </c>
      <c r="G21" s="6" t="s">
        <v>121</v>
      </c>
    </row>
    <row r="22" spans="1:7" x14ac:dyDescent="0.15">
      <c r="A22" s="3" t="s">
        <v>69</v>
      </c>
      <c r="B22" s="8" t="s">
        <v>241</v>
      </c>
      <c r="C22" s="6" t="s">
        <v>103</v>
      </c>
      <c r="D22" s="6" t="s">
        <v>122</v>
      </c>
      <c r="E22" s="6" t="s">
        <v>123</v>
      </c>
      <c r="F22" s="6" t="s">
        <v>181</v>
      </c>
      <c r="G22" s="6" t="s">
        <v>123</v>
      </c>
    </row>
    <row r="23" spans="1:7" x14ac:dyDescent="0.15">
      <c r="A23" s="3" t="s">
        <v>70</v>
      </c>
      <c r="B23" s="8" t="s">
        <v>242</v>
      </c>
      <c r="C23" s="6" t="s">
        <v>103</v>
      </c>
      <c r="D23" s="6" t="s">
        <v>122</v>
      </c>
      <c r="E23" s="6" t="s">
        <v>123</v>
      </c>
      <c r="F23" s="6" t="s">
        <v>181</v>
      </c>
      <c r="G23" s="6" t="s">
        <v>123</v>
      </c>
    </row>
    <row r="24" spans="1:7" x14ac:dyDescent="0.15">
      <c r="A24" s="3" t="s">
        <v>71</v>
      </c>
      <c r="B24" s="8" t="s">
        <v>243</v>
      </c>
      <c r="C24" s="6" t="s">
        <v>103</v>
      </c>
      <c r="D24" s="6" t="s">
        <v>122</v>
      </c>
      <c r="E24" s="6" t="s">
        <v>123</v>
      </c>
      <c r="F24" s="6" t="s">
        <v>182</v>
      </c>
      <c r="G24" s="6" t="s">
        <v>183</v>
      </c>
    </row>
    <row r="25" spans="1:7" x14ac:dyDescent="0.15">
      <c r="A25" s="3" t="s">
        <v>72</v>
      </c>
      <c r="B25" s="8" t="s">
        <v>244</v>
      </c>
      <c r="C25" s="6" t="s">
        <v>103</v>
      </c>
      <c r="D25" s="6" t="s">
        <v>124</v>
      </c>
      <c r="E25" s="6" t="s">
        <v>125</v>
      </c>
      <c r="F25" s="6" t="s">
        <v>184</v>
      </c>
      <c r="G25" s="6" t="s">
        <v>125</v>
      </c>
    </row>
    <row r="26" spans="1:7" x14ac:dyDescent="0.15">
      <c r="A26" s="3" t="s">
        <v>73</v>
      </c>
      <c r="B26" s="8" t="s">
        <v>245</v>
      </c>
      <c r="C26" s="6" t="s">
        <v>103</v>
      </c>
      <c r="D26" s="6" t="s">
        <v>126</v>
      </c>
      <c r="E26" s="6" t="s">
        <v>127</v>
      </c>
      <c r="F26" s="6" t="s">
        <v>185</v>
      </c>
      <c r="G26" s="6" t="s">
        <v>127</v>
      </c>
    </row>
    <row r="27" spans="1:7" x14ac:dyDescent="0.15">
      <c r="A27" s="3" t="s">
        <v>74</v>
      </c>
      <c r="B27" s="8" t="s">
        <v>246</v>
      </c>
      <c r="C27" s="6" t="s">
        <v>103</v>
      </c>
      <c r="D27" s="6" t="s">
        <v>126</v>
      </c>
      <c r="E27" s="6" t="s">
        <v>127</v>
      </c>
      <c r="F27" s="6" t="s">
        <v>186</v>
      </c>
      <c r="G27" s="6" t="s">
        <v>187</v>
      </c>
    </row>
    <row r="28" spans="1:7" x14ac:dyDescent="0.15">
      <c r="A28" s="3" t="s">
        <v>75</v>
      </c>
      <c r="B28" s="8" t="s">
        <v>247</v>
      </c>
      <c r="C28" s="6" t="s">
        <v>103</v>
      </c>
      <c r="D28" s="6" t="s">
        <v>126</v>
      </c>
      <c r="E28" s="6" t="s">
        <v>127</v>
      </c>
      <c r="F28" s="6" t="s">
        <v>186</v>
      </c>
      <c r="G28" s="6" t="s">
        <v>187</v>
      </c>
    </row>
    <row r="29" spans="1:7" x14ac:dyDescent="0.15">
      <c r="A29" s="3" t="s">
        <v>158</v>
      </c>
      <c r="B29" s="14" t="s">
        <v>248</v>
      </c>
      <c r="C29" s="6" t="s">
        <v>103</v>
      </c>
      <c r="D29" s="6" t="s">
        <v>126</v>
      </c>
      <c r="E29" s="6" t="s">
        <v>127</v>
      </c>
      <c r="F29" s="6" t="s">
        <v>186</v>
      </c>
      <c r="G29" s="6" t="s">
        <v>187</v>
      </c>
    </row>
    <row r="30" spans="1:7" x14ac:dyDescent="0.15">
      <c r="A30" s="3" t="s">
        <v>76</v>
      </c>
      <c r="B30" s="8" t="s">
        <v>249</v>
      </c>
      <c r="C30" s="6" t="s">
        <v>103</v>
      </c>
      <c r="D30" s="6" t="s">
        <v>128</v>
      </c>
      <c r="E30" s="6" t="s">
        <v>129</v>
      </c>
      <c r="F30" s="6" t="s">
        <v>188</v>
      </c>
      <c r="G30" s="6" t="s">
        <v>129</v>
      </c>
    </row>
    <row r="31" spans="1:7" x14ac:dyDescent="0.15">
      <c r="A31" s="3" t="s">
        <v>77</v>
      </c>
      <c r="B31" s="8" t="s">
        <v>250</v>
      </c>
      <c r="C31" s="6" t="s">
        <v>103</v>
      </c>
      <c r="D31" s="6" t="s">
        <v>128</v>
      </c>
      <c r="E31" s="6" t="s">
        <v>129</v>
      </c>
      <c r="F31" s="6" t="s">
        <v>189</v>
      </c>
      <c r="G31" s="6" t="s">
        <v>190</v>
      </c>
    </row>
    <row r="32" spans="1:7" x14ac:dyDescent="0.15">
      <c r="A32" s="3" t="s">
        <v>78</v>
      </c>
      <c r="B32" s="8" t="s">
        <v>251</v>
      </c>
      <c r="C32" s="6" t="s">
        <v>103</v>
      </c>
      <c r="D32" s="6" t="s">
        <v>130</v>
      </c>
      <c r="E32" s="6" t="s">
        <v>131</v>
      </c>
      <c r="F32" s="6" t="s">
        <v>191</v>
      </c>
      <c r="G32" s="6" t="s">
        <v>192</v>
      </c>
    </row>
    <row r="33" spans="1:7" x14ac:dyDescent="0.15">
      <c r="A33" s="3" t="s">
        <v>79</v>
      </c>
      <c r="B33" s="8" t="s">
        <v>252</v>
      </c>
      <c r="C33" s="6" t="s">
        <v>103</v>
      </c>
      <c r="D33" s="6" t="s">
        <v>132</v>
      </c>
      <c r="E33" s="6" t="s">
        <v>133</v>
      </c>
      <c r="F33" s="6" t="s">
        <v>193</v>
      </c>
      <c r="G33" s="6" t="s">
        <v>133</v>
      </c>
    </row>
    <row r="34" spans="1:7" x14ac:dyDescent="0.15">
      <c r="A34" s="3" t="s">
        <v>80</v>
      </c>
      <c r="B34" s="8" t="s">
        <v>253</v>
      </c>
      <c r="C34" s="6" t="s">
        <v>103</v>
      </c>
      <c r="D34" s="6" t="s">
        <v>134</v>
      </c>
      <c r="E34" s="6" t="s">
        <v>135</v>
      </c>
      <c r="F34" s="6" t="s">
        <v>194</v>
      </c>
      <c r="G34" s="6" t="s">
        <v>135</v>
      </c>
    </row>
    <row r="35" spans="1:7" x14ac:dyDescent="0.15">
      <c r="A35" s="3" t="s">
        <v>81</v>
      </c>
      <c r="B35" s="8" t="s">
        <v>254</v>
      </c>
      <c r="C35" s="6" t="s">
        <v>104</v>
      </c>
      <c r="D35" s="6" t="s">
        <v>136</v>
      </c>
      <c r="E35" s="9" t="s">
        <v>137</v>
      </c>
      <c r="F35" s="6" t="s">
        <v>195</v>
      </c>
      <c r="G35" s="6" t="s">
        <v>196</v>
      </c>
    </row>
    <row r="36" spans="1:7" x14ac:dyDescent="0.15">
      <c r="A36" s="3" t="s">
        <v>82</v>
      </c>
      <c r="B36" s="8" t="s">
        <v>255</v>
      </c>
      <c r="C36" s="6" t="s">
        <v>104</v>
      </c>
      <c r="D36" s="6" t="s">
        <v>136</v>
      </c>
      <c r="E36" s="9" t="s">
        <v>137</v>
      </c>
      <c r="F36" s="6" t="s">
        <v>197</v>
      </c>
      <c r="G36" s="6" t="s">
        <v>198</v>
      </c>
    </row>
    <row r="37" spans="1:7" x14ac:dyDescent="0.15">
      <c r="A37" s="3" t="s">
        <v>83</v>
      </c>
      <c r="B37" s="8" t="s">
        <v>255</v>
      </c>
      <c r="C37" s="6" t="s">
        <v>104</v>
      </c>
      <c r="D37" s="6" t="s">
        <v>136</v>
      </c>
      <c r="E37" s="9" t="s">
        <v>137</v>
      </c>
      <c r="F37" s="6" t="s">
        <v>197</v>
      </c>
      <c r="G37" s="6" t="s">
        <v>198</v>
      </c>
    </row>
    <row r="38" spans="1:7" x14ac:dyDescent="0.15">
      <c r="A38" s="3" t="s">
        <v>84</v>
      </c>
      <c r="B38" s="8" t="s">
        <v>256</v>
      </c>
      <c r="C38" s="6" t="s">
        <v>104</v>
      </c>
      <c r="D38" s="6" t="s">
        <v>136</v>
      </c>
      <c r="E38" s="9" t="s">
        <v>137</v>
      </c>
      <c r="F38" s="6" t="s">
        <v>197</v>
      </c>
      <c r="G38" s="6" t="s">
        <v>198</v>
      </c>
    </row>
    <row r="39" spans="1:7" x14ac:dyDescent="0.15">
      <c r="A39" s="3" t="s">
        <v>85</v>
      </c>
      <c r="B39" s="8" t="s">
        <v>257</v>
      </c>
      <c r="C39" s="6" t="s">
        <v>104</v>
      </c>
      <c r="D39" s="6" t="s">
        <v>136</v>
      </c>
      <c r="E39" s="9" t="s">
        <v>137</v>
      </c>
      <c r="F39" s="6" t="s">
        <v>199</v>
      </c>
      <c r="G39" s="6" t="s">
        <v>200</v>
      </c>
    </row>
    <row r="40" spans="1:7" x14ac:dyDescent="0.15">
      <c r="A40" s="3" t="s">
        <v>86</v>
      </c>
      <c r="B40" s="8" t="s">
        <v>258</v>
      </c>
      <c r="C40" s="6" t="s">
        <v>104</v>
      </c>
      <c r="D40" s="6" t="s">
        <v>136</v>
      </c>
      <c r="E40" s="9" t="s">
        <v>137</v>
      </c>
      <c r="F40" s="6" t="s">
        <v>199</v>
      </c>
      <c r="G40" s="6" t="s">
        <v>200</v>
      </c>
    </row>
    <row r="41" spans="1:7" x14ac:dyDescent="0.15">
      <c r="A41" s="3" t="s">
        <v>87</v>
      </c>
      <c r="B41" s="8" t="s">
        <v>259</v>
      </c>
      <c r="C41" s="6" t="s">
        <v>104</v>
      </c>
      <c r="D41" s="6" t="s">
        <v>138</v>
      </c>
      <c r="E41" s="6" t="s">
        <v>139</v>
      </c>
      <c r="F41" s="6" t="s">
        <v>201</v>
      </c>
      <c r="G41" s="6" t="s">
        <v>139</v>
      </c>
    </row>
    <row r="42" spans="1:7" x14ac:dyDescent="0.15">
      <c r="A42" s="3" t="s">
        <v>88</v>
      </c>
      <c r="B42" s="8" t="s">
        <v>260</v>
      </c>
      <c r="C42" s="6" t="s">
        <v>104</v>
      </c>
      <c r="D42" s="6" t="s">
        <v>138</v>
      </c>
      <c r="E42" s="6" t="s">
        <v>139</v>
      </c>
      <c r="F42" s="6" t="s">
        <v>202</v>
      </c>
      <c r="G42" s="6" t="s">
        <v>203</v>
      </c>
    </row>
    <row r="43" spans="1:7" x14ac:dyDescent="0.15">
      <c r="A43" s="3" t="s">
        <v>89</v>
      </c>
      <c r="B43" s="8" t="s">
        <v>261</v>
      </c>
      <c r="C43" s="6" t="s">
        <v>104</v>
      </c>
      <c r="D43" s="6" t="s">
        <v>138</v>
      </c>
      <c r="E43" s="6" t="s">
        <v>139</v>
      </c>
      <c r="F43" s="6" t="s">
        <v>204</v>
      </c>
      <c r="G43" s="6" t="s">
        <v>205</v>
      </c>
    </row>
    <row r="44" spans="1:7" x14ac:dyDescent="0.15">
      <c r="A44" s="3" t="s">
        <v>90</v>
      </c>
      <c r="B44" s="8" t="s">
        <v>262</v>
      </c>
      <c r="C44" s="6" t="s">
        <v>104</v>
      </c>
      <c r="D44" s="6" t="s">
        <v>138</v>
      </c>
      <c r="E44" s="6" t="s">
        <v>139</v>
      </c>
      <c r="F44" s="6" t="s">
        <v>206</v>
      </c>
      <c r="G44" s="6" t="s">
        <v>207</v>
      </c>
    </row>
    <row r="45" spans="1:7" x14ac:dyDescent="0.15">
      <c r="A45" s="3" t="s">
        <v>91</v>
      </c>
      <c r="B45" s="8" t="s">
        <v>263</v>
      </c>
      <c r="C45" s="6" t="s">
        <v>104</v>
      </c>
      <c r="D45" s="6" t="s">
        <v>140</v>
      </c>
      <c r="E45" s="6" t="s">
        <v>141</v>
      </c>
      <c r="F45" s="6" t="s">
        <v>208</v>
      </c>
      <c r="G45" s="6" t="s">
        <v>141</v>
      </c>
    </row>
    <row r="46" spans="1:7" x14ac:dyDescent="0.15">
      <c r="A46" s="3" t="s">
        <v>92</v>
      </c>
      <c r="B46" s="8" t="s">
        <v>263</v>
      </c>
      <c r="C46" s="6" t="s">
        <v>104</v>
      </c>
      <c r="D46" s="6" t="s">
        <v>140</v>
      </c>
      <c r="E46" s="6" t="s">
        <v>141</v>
      </c>
      <c r="F46" s="6" t="s">
        <v>208</v>
      </c>
      <c r="G46" s="6" t="s">
        <v>141</v>
      </c>
    </row>
    <row r="47" spans="1:7" x14ac:dyDescent="0.15">
      <c r="A47" s="3" t="s">
        <v>93</v>
      </c>
      <c r="B47" s="8" t="s">
        <v>264</v>
      </c>
      <c r="C47" s="6" t="s">
        <v>104</v>
      </c>
      <c r="D47" s="6" t="s">
        <v>142</v>
      </c>
      <c r="E47" s="6" t="s">
        <v>143</v>
      </c>
      <c r="F47" s="6" t="s">
        <v>209</v>
      </c>
      <c r="G47" s="6" t="s">
        <v>210</v>
      </c>
    </row>
    <row r="48" spans="1:7" x14ac:dyDescent="0.15">
      <c r="A48" s="3" t="s">
        <v>94</v>
      </c>
      <c r="B48" s="8" t="s">
        <v>265</v>
      </c>
      <c r="C48" s="6" t="s">
        <v>105</v>
      </c>
      <c r="D48" s="6" t="s">
        <v>144</v>
      </c>
      <c r="E48" s="6" t="s">
        <v>145</v>
      </c>
      <c r="F48" s="6" t="s">
        <v>211</v>
      </c>
      <c r="G48" s="6" t="s">
        <v>145</v>
      </c>
    </row>
    <row r="49" spans="1:7" x14ac:dyDescent="0.15">
      <c r="A49" s="3" t="s">
        <v>95</v>
      </c>
      <c r="B49" s="8" t="s">
        <v>266</v>
      </c>
      <c r="C49" s="6" t="s">
        <v>105</v>
      </c>
      <c r="D49" s="6" t="s">
        <v>144</v>
      </c>
      <c r="E49" s="6" t="s">
        <v>145</v>
      </c>
      <c r="F49" s="6" t="s">
        <v>212</v>
      </c>
      <c r="G49" s="6" t="s">
        <v>213</v>
      </c>
    </row>
    <row r="50" spans="1:7" x14ac:dyDescent="0.15">
      <c r="A50" s="3" t="s">
        <v>96</v>
      </c>
      <c r="B50" s="8" t="s">
        <v>267</v>
      </c>
      <c r="C50" s="6" t="s">
        <v>105</v>
      </c>
      <c r="D50" s="6" t="s">
        <v>146</v>
      </c>
      <c r="E50" s="6" t="s">
        <v>147</v>
      </c>
      <c r="F50" s="6" t="s">
        <v>214</v>
      </c>
      <c r="G50" s="6" t="s">
        <v>215</v>
      </c>
    </row>
    <row r="51" spans="1:7" x14ac:dyDescent="0.15">
      <c r="A51" s="3" t="s">
        <v>97</v>
      </c>
      <c r="B51" s="8" t="s">
        <v>268</v>
      </c>
      <c r="C51" s="6" t="s">
        <v>106</v>
      </c>
      <c r="D51" s="6" t="s">
        <v>148</v>
      </c>
      <c r="E51" s="6" t="s">
        <v>149</v>
      </c>
      <c r="F51" s="6" t="s">
        <v>216</v>
      </c>
      <c r="G51" s="6" t="s">
        <v>217</v>
      </c>
    </row>
    <row r="52" spans="1:7" x14ac:dyDescent="0.15">
      <c r="A52" s="3" t="s">
        <v>156</v>
      </c>
      <c r="B52" s="14" t="s">
        <v>248</v>
      </c>
      <c r="C52" s="6" t="s">
        <v>106</v>
      </c>
      <c r="D52" s="6" t="s">
        <v>150</v>
      </c>
      <c r="E52" s="6" t="s">
        <v>151</v>
      </c>
      <c r="F52" s="6" t="s">
        <v>218</v>
      </c>
      <c r="G52" s="6" t="s">
        <v>219</v>
      </c>
    </row>
    <row r="53" spans="1:7" x14ac:dyDescent="0.15">
      <c r="A53" s="3" t="s">
        <v>98</v>
      </c>
      <c r="B53" s="8" t="s">
        <v>269</v>
      </c>
      <c r="C53" s="6" t="s">
        <v>106</v>
      </c>
      <c r="D53" s="6" t="s">
        <v>154</v>
      </c>
      <c r="E53" s="6" t="s">
        <v>155</v>
      </c>
      <c r="F53" s="6" t="s">
        <v>220</v>
      </c>
      <c r="G53" s="6" t="s">
        <v>155</v>
      </c>
    </row>
    <row r="54" spans="1:7" x14ac:dyDescent="0.15">
      <c r="A54" s="3" t="s">
        <v>157</v>
      </c>
      <c r="B54" s="14" t="s">
        <v>248</v>
      </c>
      <c r="C54" s="6" t="s">
        <v>106</v>
      </c>
      <c r="D54" s="6" t="s">
        <v>154</v>
      </c>
      <c r="E54" s="6" t="s">
        <v>155</v>
      </c>
      <c r="F54" s="6" t="s">
        <v>220</v>
      </c>
      <c r="G54" s="6" t="s">
        <v>155</v>
      </c>
    </row>
    <row r="55" spans="1:7" x14ac:dyDescent="0.15">
      <c r="A55" s="3" t="s">
        <v>99</v>
      </c>
      <c r="B55" s="8" t="s">
        <v>270</v>
      </c>
      <c r="C55" s="6" t="s">
        <v>106</v>
      </c>
      <c r="D55" s="6" t="s">
        <v>154</v>
      </c>
      <c r="E55" s="6" t="s">
        <v>155</v>
      </c>
      <c r="F55" s="6" t="s">
        <v>221</v>
      </c>
      <c r="G55" s="6" t="s">
        <v>222</v>
      </c>
    </row>
    <row r="56" spans="1:7" x14ac:dyDescent="0.15">
      <c r="A56" s="3" t="s">
        <v>100</v>
      </c>
      <c r="B56" s="8" t="s">
        <v>271</v>
      </c>
      <c r="C56" s="6" t="s">
        <v>106</v>
      </c>
      <c r="D56" s="6" t="s">
        <v>154</v>
      </c>
      <c r="E56" s="6" t="s">
        <v>155</v>
      </c>
      <c r="F56" s="6" t="s">
        <v>223</v>
      </c>
      <c r="G56" s="6" t="s">
        <v>224</v>
      </c>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施策評価表</vt:lpstr>
      <vt:lpstr> コード表</vt:lpstr>
      <vt:lpstr>データ</vt:lpstr>
      <vt:lpstr>LIST2</vt:lpstr>
      <vt:lpstr>LIST1</vt:lpstr>
      <vt:lpstr>' コード表'!Print_Area</vt:lpstr>
      <vt:lpstr>施策評価表!Print_Area</vt:lpstr>
      <vt:lpstr>' コード表'!Print_Titles</vt:lpstr>
      <vt:lpstr>施策評価表!Print_Titles</vt:lpstr>
      <vt:lpstr>施策項目名</vt:lpstr>
      <vt:lpstr>部局名</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金子　郷</dc:creator>
  <cp:lastModifiedBy>user</cp:lastModifiedBy>
  <cp:lastPrinted>2020-07-02T10:02:06Z</cp:lastPrinted>
  <dcterms:created xsi:type="dcterms:W3CDTF">1997-01-08T22:48:59Z</dcterms:created>
  <dcterms:modified xsi:type="dcterms:W3CDTF">2020-08-03T13:39:14Z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-1232964085</vt:i4>
  </property>
  <property fmtid="{D5CDD505-2E9C-101B-9397-08002B2CF9AE}" pid="3" name="_EmailSubject">
    <vt:lpwstr>11月17日打合せ資料</vt:lpwstr>
  </property>
  <property fmtid="{D5CDD505-2E9C-101B-9397-08002B2CF9AE}" pid="4" name="_AuthorEmail">
    <vt:lpwstr>masanao.nakazawa@tohmatsu.co.jp</vt:lpwstr>
  </property>
  <property fmtid="{D5CDD505-2E9C-101B-9397-08002B2CF9AE}" pid="5" name="_AuthorEmailDisplayName">
    <vt:lpwstr>Nakazawa, Masanao (JP - Nagoya)</vt:lpwstr>
  </property>
  <property fmtid="{D5CDD505-2E9C-101B-9397-08002B2CF9AE}" pid="6" name="_ReviewingToolsShownOnce">
    <vt:lpwstr/>
  </property>
</Properties>
</file>